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charts/chart5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Production Scorecard" sheetId="1" r:id="rId1"/>
    <sheet name="Production Data" sheetId="2" r:id="rId2"/>
    <sheet name="Production planning scorecard" sheetId="3" r:id="rId3"/>
    <sheet name="planning data" sheetId="4" r:id="rId4"/>
    <sheet name="Sayfa1" sheetId="5" r:id="rId5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/>
  <c r="P43" l="1"/>
  <c r="Q43"/>
  <c r="O43"/>
  <c r="N43"/>
  <c r="M43"/>
  <c r="L43"/>
  <c r="C41"/>
  <c r="C42"/>
  <c r="C43"/>
  <c r="C40"/>
  <c r="D41"/>
  <c r="K41" s="1"/>
  <c r="D42"/>
  <c r="K42" s="1"/>
  <c r="D43"/>
  <c r="D40"/>
  <c r="K40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3"/>
  <c r="K44"/>
  <c r="K45"/>
  <c r="K46"/>
  <c r="K47"/>
  <c r="K48"/>
  <c r="K49"/>
  <c r="K50"/>
  <c r="K51"/>
  <c r="K52"/>
  <c r="K53"/>
  <c r="K54"/>
  <c r="K55"/>
  <c r="K56"/>
  <c r="K57"/>
  <c r="K7"/>
  <c r="B7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AO58" l="1"/>
  <c r="AI58"/>
  <c r="AA58"/>
  <c r="Q58"/>
  <c r="I16" l="1"/>
  <c r="I15" l="1"/>
  <c r="I14" l="1"/>
  <c r="I13" l="1"/>
  <c r="I12" l="1"/>
  <c r="I11" l="1"/>
  <c r="I10" l="1"/>
  <c r="I9" l="1"/>
  <c r="J58" l="1"/>
  <c r="I6" l="1"/>
  <c r="I7"/>
  <c r="D58" l="1"/>
  <c r="AM58"/>
  <c r="AN58"/>
  <c r="R58"/>
  <c r="U58"/>
  <c r="V58"/>
  <c r="W58"/>
  <c r="X58"/>
  <c r="Y58"/>
  <c r="Z58"/>
  <c r="AB58"/>
  <c r="AC58"/>
  <c r="AD58"/>
  <c r="AE58"/>
  <c r="AF58"/>
  <c r="AG58"/>
  <c r="AH58"/>
  <c r="AJ58"/>
  <c r="AK58"/>
  <c r="AL58"/>
  <c r="C58"/>
  <c r="K58" s="1"/>
  <c r="E54" i="4"/>
  <c r="C54"/>
  <c r="D54"/>
  <c r="F54"/>
  <c r="G54"/>
  <c r="H54"/>
  <c r="B54"/>
  <c r="S58" i="2"/>
  <c r="I8" l="1"/>
  <c r="I58" s="1"/>
  <c r="AF45" i="1"/>
  <c r="F45"/>
  <c r="AF32" i="3"/>
  <c r="F32"/>
  <c r="M58" i="2"/>
  <c r="N58"/>
  <c r="O58"/>
  <c r="P58"/>
  <c r="L58"/>
  <c r="BF17" i="3"/>
  <c r="AF17"/>
  <c r="F17"/>
  <c r="AF47"/>
  <c r="F47"/>
  <c r="T58" i="2" l="1"/>
</calcChain>
</file>

<file path=xl/sharedStrings.xml><?xml version="1.0" encoding="utf-8"?>
<sst xmlns="http://schemas.openxmlformats.org/spreadsheetml/2006/main" count="121" uniqueCount="76">
  <si>
    <t>Performance</t>
  </si>
  <si>
    <t>Availability</t>
  </si>
  <si>
    <t>Quality</t>
  </si>
  <si>
    <t>OEE</t>
  </si>
  <si>
    <t>Scrap</t>
  </si>
  <si>
    <t>Weekly Report</t>
  </si>
  <si>
    <t>Week</t>
  </si>
  <si>
    <t>Weekly report</t>
  </si>
  <si>
    <t>Production</t>
  </si>
  <si>
    <t>Ton</t>
  </si>
  <si>
    <t>%</t>
  </si>
  <si>
    <t>Date from</t>
  </si>
  <si>
    <t>Cycle-Performance</t>
  </si>
  <si>
    <t>Average Setup Time (h)</t>
  </si>
  <si>
    <t>No Personal</t>
  </si>
  <si>
    <t>hours</t>
  </si>
  <si>
    <t>Holidays</t>
  </si>
  <si>
    <t>No order</t>
  </si>
  <si>
    <t>Scrap Total ( % )</t>
  </si>
  <si>
    <t>Utilization Total ( % )</t>
  </si>
  <si>
    <t>Production Total ( ton )</t>
  </si>
  <si>
    <t>Total       No P / H</t>
  </si>
  <si>
    <t>No Personal ( incl. holidays ) ( hours )</t>
  </si>
  <si>
    <t>Internal Claims</t>
  </si>
  <si>
    <t>No orders ( hours )</t>
  </si>
  <si>
    <t>OTIF Export (%)</t>
  </si>
  <si>
    <t>OTIF Domestic (%)</t>
  </si>
  <si>
    <t>Production Planning</t>
  </si>
  <si>
    <t>Availability GF (%)</t>
  </si>
  <si>
    <t>Availability Exp (%)</t>
  </si>
  <si>
    <t>Availability Domestic (%)</t>
  </si>
  <si>
    <t>T</t>
  </si>
  <si>
    <t>A</t>
  </si>
  <si>
    <t>Avarage</t>
  </si>
  <si>
    <t>Target</t>
  </si>
  <si>
    <t>Warehouse</t>
  </si>
  <si>
    <t>Loading Failure #</t>
  </si>
  <si>
    <t>Delivery Performance</t>
  </si>
  <si>
    <t>Transportation realization exp(%)</t>
  </si>
  <si>
    <t>Claims Domestic</t>
  </si>
  <si>
    <t>Claims Export</t>
  </si>
  <si>
    <t>Utilization(TEEP)</t>
  </si>
  <si>
    <t>Scrap Total (ton)</t>
  </si>
  <si>
    <t xml:space="preserve">Scrap </t>
  </si>
  <si>
    <t>Production TUMAG Success Cockpit</t>
  </si>
  <si>
    <t>Production TUMAG</t>
  </si>
  <si>
    <t>réelle</t>
  </si>
  <si>
    <t>Théorique</t>
  </si>
  <si>
    <t>B1</t>
  </si>
  <si>
    <t>B2</t>
  </si>
  <si>
    <t>B4</t>
  </si>
  <si>
    <t>B5</t>
  </si>
  <si>
    <t>B7</t>
  </si>
  <si>
    <t>B8</t>
  </si>
  <si>
    <t>Scrap B1 (%)</t>
  </si>
  <si>
    <t>Scrap B2 (%)</t>
  </si>
  <si>
    <t>Scrap B4 (%)</t>
  </si>
  <si>
    <t>Scrap B5 (%)</t>
  </si>
  <si>
    <t>Scrap B7 (%)</t>
  </si>
  <si>
    <t>Cycle B1 (sec)</t>
  </si>
  <si>
    <t>Cycle B2 (sec)</t>
  </si>
  <si>
    <t>Cycle B4 (sec)</t>
  </si>
  <si>
    <t>Cycle B5 (sec)</t>
  </si>
  <si>
    <t>Cycle B7 (sec)</t>
  </si>
  <si>
    <t>Cycle B8 (sec)</t>
  </si>
  <si>
    <t>Setup Time B1 (h)</t>
  </si>
  <si>
    <t>Setup Time B2 (h)</t>
  </si>
  <si>
    <t>Setup Time B4 (h)</t>
  </si>
  <si>
    <t>Setup Time B5 (h)</t>
  </si>
  <si>
    <t>Setup Time B7 (h)</t>
  </si>
  <si>
    <t>Setup Time B8 (h)</t>
  </si>
  <si>
    <t xml:space="preserve"> Production cuivre</t>
  </si>
  <si>
    <t xml:space="preserve"> Production ALL</t>
  </si>
  <si>
    <t>Production cuivre ( ton )</t>
  </si>
  <si>
    <t>Production ALL ( ton )</t>
  </si>
  <si>
    <t>Scrap B8 (%)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</si>
</sst>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0.0%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7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  <font>
      <sz val="10"/>
      <color rgb="FF000000"/>
      <name val="ARIAL"/>
      <charset val="162"/>
    </font>
    <font>
      <b/>
      <sz val="14"/>
      <color theme="1"/>
      <name val="Calibri"/>
      <family val="2"/>
      <charset val="16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rgb="FFFF0000"/>
      </left>
      <right/>
      <top style="hair">
        <color indexed="64"/>
      </top>
      <bottom/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0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36" applyNumberFormat="0" applyAlignment="0" applyProtection="0"/>
    <xf numFmtId="0" fontId="18" fillId="15" borderId="37" applyNumberFormat="0" applyAlignment="0" applyProtection="0"/>
    <xf numFmtId="0" fontId="19" fillId="15" borderId="36" applyNumberFormat="0" applyAlignment="0" applyProtection="0"/>
    <xf numFmtId="0" fontId="20" fillId="0" borderId="38" applyNumberFormat="0" applyFill="0" applyAlignment="0" applyProtection="0"/>
    <xf numFmtId="0" fontId="21" fillId="16" borderId="3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1" applyNumberFormat="0" applyFill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7" fillId="14" borderId="36" applyNumberFormat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17" borderId="40" applyNumberFormat="0" applyFon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36" applyNumberFormat="0" applyAlignment="0" applyProtection="0"/>
    <xf numFmtId="0" fontId="38" fillId="15" borderId="37" applyNumberFormat="0" applyAlignment="0" applyProtection="0"/>
    <xf numFmtId="0" fontId="39" fillId="15" borderId="36" applyNumberFormat="0" applyAlignment="0" applyProtection="0"/>
    <xf numFmtId="0" fontId="40" fillId="0" borderId="38" applyNumberFormat="0" applyFill="0" applyAlignment="0" applyProtection="0"/>
    <xf numFmtId="0" fontId="41" fillId="16" borderId="39" applyNumberFormat="0" applyAlignment="0" applyProtection="0"/>
    <xf numFmtId="0" fontId="42" fillId="0" borderId="0" applyNumberFormat="0" applyFill="0" applyBorder="0" applyAlignment="0" applyProtection="0"/>
    <xf numFmtId="0" fontId="29" fillId="17" borderId="40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41" applyNumberFormat="0" applyFill="0" applyAlignment="0" applyProtection="0"/>
    <xf numFmtId="0" fontId="45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45" fillId="41" borderId="0" applyNumberFormat="0" applyBorder="0" applyAlignment="0" applyProtection="0"/>
    <xf numFmtId="9" fontId="29" fillId="0" borderId="0" applyFont="0" applyFill="0" applyBorder="0" applyAlignment="0" applyProtection="0"/>
    <xf numFmtId="0" fontId="9" fillId="0" borderId="0"/>
    <xf numFmtId="0" fontId="9" fillId="0" borderId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0" applyNumberFormat="0" applyBorder="0" applyAlignment="0" applyProtection="0"/>
    <xf numFmtId="0" fontId="27" fillId="14" borderId="36" applyNumberFormat="0" applyAlignment="0" applyProtection="0"/>
    <xf numFmtId="0" fontId="49" fillId="15" borderId="37" applyNumberFormat="0" applyAlignment="0" applyProtection="0"/>
    <xf numFmtId="0" fontId="50" fillId="15" borderId="36" applyNumberFormat="0" applyAlignment="0" applyProtection="0"/>
    <xf numFmtId="0" fontId="51" fillId="0" borderId="38" applyNumberFormat="0" applyFill="0" applyAlignment="0" applyProtection="0"/>
    <xf numFmtId="0" fontId="52" fillId="16" borderId="39" applyNumberFormat="0" applyAlignment="0" applyProtection="0"/>
    <xf numFmtId="0" fontId="53" fillId="0" borderId="0" applyNumberFormat="0" applyFill="0" applyBorder="0" applyAlignment="0" applyProtection="0"/>
    <xf numFmtId="0" fontId="9" fillId="17" borderId="40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41" applyNumberFormat="0" applyFill="0" applyAlignment="0" applyProtection="0"/>
    <xf numFmtId="0" fontId="5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6" fillId="41" borderId="0" applyNumberFormat="0" applyBorder="0" applyAlignment="0" applyProtection="0"/>
    <xf numFmtId="0" fontId="9" fillId="0" borderId="0"/>
    <xf numFmtId="0" fontId="9" fillId="17" borderId="40" applyNumberFormat="0" applyFon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0" borderId="0"/>
    <xf numFmtId="0" fontId="9" fillId="17" borderId="40" applyNumberFormat="0" applyFon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57" fillId="0" borderId="0">
      <alignment vertical="top"/>
    </xf>
    <xf numFmtId="9" fontId="57" fillId="0" borderId="0" applyFont="0" applyFill="0" applyBorder="0" applyAlignment="0" applyProtection="0">
      <alignment vertical="top"/>
    </xf>
    <xf numFmtId="0" fontId="1" fillId="0" borderId="0"/>
  </cellStyleXfs>
  <cellXfs count="16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10" borderId="0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/>
    <xf numFmtId="9" fontId="0" fillId="0" borderId="11" xfId="1" applyFont="1" applyBorder="1"/>
    <xf numFmtId="10" fontId="0" fillId="0" borderId="11" xfId="1" applyNumberFormat="1" applyFont="1" applyBorder="1"/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6" fontId="0" fillId="0" borderId="0" xfId="0" applyNumberFormat="1"/>
    <xf numFmtId="9" fontId="0" fillId="0" borderId="0" xfId="1" applyFont="1"/>
    <xf numFmtId="0" fontId="0" fillId="0" borderId="10" xfId="0" applyBorder="1"/>
    <xf numFmtId="0" fontId="28" fillId="0" borderId="0" xfId="0" applyFont="1" applyBorder="1" applyAlignment="1">
      <alignment vertical="center"/>
    </xf>
    <xf numFmtId="10" fontId="0" fillId="0" borderId="0" xfId="1" applyNumberFormat="1" applyFont="1" applyBorder="1" applyAlignment="1">
      <alignment horizontal="center" vertical="center"/>
    </xf>
    <xf numFmtId="9" fontId="0" fillId="0" borderId="7" xfId="1" applyFont="1" applyBorder="1"/>
    <xf numFmtId="10" fontId="0" fillId="0" borderId="0" xfId="1" applyNumberFormat="1" applyFont="1" applyFill="1" applyBorder="1"/>
    <xf numFmtId="10" fontId="0" fillId="0" borderId="0" xfId="1" applyNumberFormat="1" applyFont="1"/>
    <xf numFmtId="1" fontId="0" fillId="6" borderId="18" xfId="1" applyNumberFormat="1" applyFont="1" applyFill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2" fontId="0" fillId="6" borderId="18" xfId="1" applyNumberFormat="1" applyFont="1" applyFill="1" applyBorder="1" applyAlignment="1">
      <alignment horizontal="center" vertical="center"/>
    </xf>
    <xf numFmtId="4" fontId="0" fillId="6" borderId="18" xfId="1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9" fontId="0" fillId="0" borderId="5" xfId="1" applyFont="1" applyBorder="1"/>
    <xf numFmtId="9" fontId="58" fillId="0" borderId="11" xfId="158" applyFont="1" applyFill="1" applyBorder="1" applyAlignment="1">
      <alignment vertical="center"/>
    </xf>
    <xf numFmtId="9" fontId="0" fillId="6" borderId="11" xfId="1" applyFont="1" applyFill="1" applyBorder="1"/>
    <xf numFmtId="0" fontId="0" fillId="0" borderId="14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5" fontId="0" fillId="6" borderId="8" xfId="1" applyNumberFormat="1" applyFont="1" applyFill="1" applyBorder="1" applyAlignment="1">
      <alignment horizontal="center" vertical="center"/>
    </xf>
    <xf numFmtId="0" fontId="59" fillId="6" borderId="11" xfId="0" applyFont="1" applyFill="1" applyBorder="1" applyAlignment="1">
      <alignment horizontal="center" vertical="center"/>
    </xf>
    <xf numFmtId="10" fontId="59" fillId="6" borderId="11" xfId="1" applyNumberFormat="1" applyFont="1" applyFill="1" applyBorder="1" applyAlignment="1">
      <alignment horizontal="center" vertical="center"/>
    </xf>
    <xf numFmtId="0" fontId="53" fillId="6" borderId="11" xfId="0" applyFont="1" applyFill="1" applyBorder="1" applyAlignment="1">
      <alignment horizontal="center" vertical="center"/>
    </xf>
    <xf numFmtId="165" fontId="53" fillId="6" borderId="11" xfId="0" applyNumberFormat="1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10" fontId="0" fillId="0" borderId="11" xfId="1" applyNumberFormat="1" applyFont="1" applyBorder="1" applyAlignment="1">
      <alignment horizontal="right"/>
    </xf>
    <xf numFmtId="9" fontId="0" fillId="0" borderId="0" xfId="90" applyFont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165" fontId="0" fillId="7" borderId="8" xfId="1" applyNumberFormat="1" applyFont="1" applyFill="1" applyBorder="1" applyAlignment="1">
      <alignment horizontal="center" vertical="center"/>
    </xf>
    <xf numFmtId="2" fontId="0" fillId="7" borderId="18" xfId="1" applyNumberFormat="1" applyFon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7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2" fontId="0" fillId="7" borderId="19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textRotation="90"/>
    </xf>
    <xf numFmtId="0" fontId="0" fillId="4" borderId="3" xfId="0" applyFont="1" applyFill="1" applyBorder="1" applyAlignment="1">
      <alignment horizontal="center" vertical="center" textRotation="90"/>
    </xf>
    <xf numFmtId="0" fontId="0" fillId="4" borderId="4" xfId="0" applyFont="1" applyFill="1" applyBorder="1" applyAlignment="1">
      <alignment horizontal="center" vertical="center" textRotation="90"/>
    </xf>
    <xf numFmtId="0" fontId="0" fillId="5" borderId="2" xfId="0" applyFont="1" applyFill="1" applyBorder="1" applyAlignment="1">
      <alignment horizontal="center" vertical="center" textRotation="90"/>
    </xf>
    <xf numFmtId="0" fontId="0" fillId="5" borderId="3" xfId="0" applyFont="1" applyFill="1" applyBorder="1" applyAlignment="1">
      <alignment horizontal="center" vertical="center" textRotation="90"/>
    </xf>
    <xf numFmtId="0" fontId="0" fillId="5" borderId="4" xfId="0" applyFont="1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textRotation="90"/>
    </xf>
    <xf numFmtId="0" fontId="0" fillId="9" borderId="3" xfId="0" applyFont="1" applyFill="1" applyBorder="1" applyAlignment="1">
      <alignment horizontal="center" vertical="center" textRotation="90"/>
    </xf>
    <xf numFmtId="0" fontId="0" fillId="9" borderId="4" xfId="0" applyFont="1" applyFill="1" applyBorder="1" applyAlignment="1">
      <alignment horizontal="center" vertical="center" textRotation="90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textRotation="90"/>
    </xf>
    <xf numFmtId="0" fontId="0" fillId="3" borderId="3" xfId="0" applyFont="1" applyFill="1" applyBorder="1" applyAlignment="1">
      <alignment horizontal="center" vertical="center" textRotation="90"/>
    </xf>
    <xf numFmtId="0" fontId="0" fillId="3" borderId="4" xfId="0" applyFont="1" applyFill="1" applyBorder="1" applyAlignment="1">
      <alignment horizontal="center" vertical="center" textRotation="90"/>
    </xf>
    <xf numFmtId="0" fontId="0" fillId="9" borderId="15" xfId="0" applyFill="1" applyBorder="1" applyAlignment="1">
      <alignment horizontal="center" vertical="center"/>
    </xf>
    <xf numFmtId="0" fontId="0" fillId="9" borderId="4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42" borderId="2" xfId="0" applyFont="1" applyFill="1" applyBorder="1" applyAlignment="1">
      <alignment horizontal="center" vertical="center" textRotation="90"/>
    </xf>
    <xf numFmtId="0" fontId="0" fillId="42" borderId="3" xfId="0" applyFont="1" applyFill="1" applyBorder="1" applyAlignment="1">
      <alignment horizontal="center" vertical="center" textRotation="90"/>
    </xf>
    <xf numFmtId="0" fontId="0" fillId="42" borderId="4" xfId="0" applyFont="1" applyFill="1" applyBorder="1" applyAlignment="1">
      <alignment horizontal="center" vertical="center" textRotation="90"/>
    </xf>
    <xf numFmtId="0" fontId="0" fillId="42" borderId="5" xfId="0" applyFill="1" applyBorder="1" applyAlignment="1">
      <alignment horizontal="center" vertical="center"/>
    </xf>
    <xf numFmtId="0" fontId="0" fillId="42" borderId="6" xfId="0" applyFill="1" applyBorder="1" applyAlignment="1">
      <alignment horizontal="center" vertical="center"/>
    </xf>
    <xf numFmtId="0" fontId="0" fillId="42" borderId="7" xfId="0" applyFill="1" applyBorder="1" applyAlignment="1">
      <alignment horizontal="center" vertical="center"/>
    </xf>
  </cellXfs>
  <cellStyles count="160">
    <cellStyle name="%20 - Vurgu1 2" xfId="67"/>
    <cellStyle name="%20 - Vurgu2 2" xfId="71"/>
    <cellStyle name="%20 - Vurgu3 2" xfId="75"/>
    <cellStyle name="%20 - Vurgu4 2" xfId="79"/>
    <cellStyle name="%20 - Vurgu5 2" xfId="83"/>
    <cellStyle name="%20 - Vurgu6 2" xfId="87"/>
    <cellStyle name="%40 - Vurgu1 2" xfId="68"/>
    <cellStyle name="%40 - Vurgu2 2" xfId="72"/>
    <cellStyle name="%40 - Vurgu3 2" xfId="76"/>
    <cellStyle name="%40 - Vurgu4 2" xfId="80"/>
    <cellStyle name="%40 - Vurgu5 2" xfId="84"/>
    <cellStyle name="%40 - Vurgu6 2" xfId="88"/>
    <cellStyle name="%60 - Vurgu1 2" xfId="69"/>
    <cellStyle name="%60 - Vurgu2 2" xfId="73"/>
    <cellStyle name="%60 - Vurgu3 2" xfId="77"/>
    <cellStyle name="%60 - Vurgu4 2" xfId="81"/>
    <cellStyle name="%60 - Vurgu5 2" xfId="85"/>
    <cellStyle name="%60 - Vurgu6 2" xfId="89"/>
    <cellStyle name="20 % - Akzent1 2" xfId="106"/>
    <cellStyle name="20 % - Akzent1 3" xfId="131"/>
    <cellStyle name="20 % - Akzent1 4" xfId="145"/>
    <cellStyle name="20 % - Akzent2 2" xfId="110"/>
    <cellStyle name="20 % - Akzent2 3" xfId="133"/>
    <cellStyle name="20 % - Akzent2 4" xfId="147"/>
    <cellStyle name="20 % - Akzent3 2" xfId="114"/>
    <cellStyle name="20 % - Akzent3 3" xfId="135"/>
    <cellStyle name="20 % - Akzent3 4" xfId="149"/>
    <cellStyle name="20 % - Akzent4 2" xfId="118"/>
    <cellStyle name="20 % - Akzent4 3" xfId="137"/>
    <cellStyle name="20 % - Akzent4 4" xfId="151"/>
    <cellStyle name="20 % - Akzent5 2" xfId="122"/>
    <cellStyle name="20 % - Akzent5 3" xfId="139"/>
    <cellStyle name="20 % - Akzent5 4" xfId="153"/>
    <cellStyle name="20 % - Akzent6 2" xfId="126"/>
    <cellStyle name="20 % - Akzent6 3" xfId="141"/>
    <cellStyle name="20 % - Akzent6 4" xfId="155"/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 % - Akzent1 2" xfId="107"/>
    <cellStyle name="40 % - Akzent1 3" xfId="132"/>
    <cellStyle name="40 % - Akzent1 4" xfId="146"/>
    <cellStyle name="40 % - Akzent2 2" xfId="111"/>
    <cellStyle name="40 % - Akzent2 3" xfId="134"/>
    <cellStyle name="40 % - Akzent2 4" xfId="148"/>
    <cellStyle name="40 % - Akzent3 2" xfId="115"/>
    <cellStyle name="40 % - Akzent3 3" xfId="136"/>
    <cellStyle name="40 % - Akzent3 4" xfId="150"/>
    <cellStyle name="40 % - Akzent4 2" xfId="119"/>
    <cellStyle name="40 % - Akzent4 3" xfId="138"/>
    <cellStyle name="40 % - Akzent4 4" xfId="152"/>
    <cellStyle name="40 % - Akzent5 2" xfId="123"/>
    <cellStyle name="40 % - Akzent5 3" xfId="140"/>
    <cellStyle name="40 % - Akzent5 4" xfId="154"/>
    <cellStyle name="40 % - Akzent6 2" xfId="127"/>
    <cellStyle name="40 % - Akzent6 3" xfId="142"/>
    <cellStyle name="40 % - Akzent6 4" xfId="156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 % - Akzent1 2" xfId="108"/>
    <cellStyle name="60 % - Akzent2 2" xfId="112"/>
    <cellStyle name="60 % - Akzent3 2" xfId="116"/>
    <cellStyle name="60 % - Akzent4 2" xfId="120"/>
    <cellStyle name="60 % - Akzent5 2" xfId="124"/>
    <cellStyle name="60 % - Akzent6 2" xfId="128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çıklama Metni 2" xfId="64"/>
    <cellStyle name="Akzent1 2" xfId="105"/>
    <cellStyle name="Akzent2 2" xfId="109"/>
    <cellStyle name="Akzent3 2" xfId="113"/>
    <cellStyle name="Akzent4 2" xfId="117"/>
    <cellStyle name="Akzent5 2" xfId="121"/>
    <cellStyle name="Akzent6 2" xfId="125"/>
    <cellStyle name="Ana Başlık 2" xfId="49"/>
    <cellStyle name="Ausgabe 2" xfId="97"/>
    <cellStyle name="Avertissement" xfId="15" builtinId="11" customBuiltin="1"/>
    <cellStyle name="Bağlı Hücre 2" xfId="60"/>
    <cellStyle name="Başlık 1 2" xfId="50"/>
    <cellStyle name="Başlık 2 2" xfId="51"/>
    <cellStyle name="Başlık 3 2" xfId="52"/>
    <cellStyle name="Başlık 4 2" xfId="53"/>
    <cellStyle name="Berechnung 2" xfId="98"/>
    <cellStyle name="Calcul" xfId="12" builtinId="22" customBuiltin="1"/>
    <cellStyle name="Cellule liée" xfId="13" builtinId="24" customBuiltin="1"/>
    <cellStyle name="Çıkış 2" xfId="58"/>
    <cellStyle name="Eingabe 2" xfId="96"/>
    <cellStyle name="Entrée" xfId="10" builtinId="20" customBuiltin="1"/>
    <cellStyle name="Ergebnis 2" xfId="104"/>
    <cellStyle name="Erklärender Text 2" xfId="103"/>
    <cellStyle name="Giriş 2" xfId="44"/>
    <cellStyle name="Giriş 3" xfId="57"/>
    <cellStyle name="Gut 2" xfId="93"/>
    <cellStyle name="Hesaplama 2" xfId="59"/>
    <cellStyle name="Insatisfaisant" xfId="8" builtinId="27" customBuiltin="1"/>
    <cellStyle name="İşaretli Hücre 2" xfId="61"/>
    <cellStyle name="İyi 2" xfId="54"/>
    <cellStyle name="Kötü 2" xfId="55"/>
    <cellStyle name="Neutral 2" xfId="95"/>
    <cellStyle name="Neutre" xfId="9" builtinId="28" customBuiltin="1"/>
    <cellStyle name="Normal" xfId="0" builtinId="0"/>
    <cellStyle name="Normal 2" xfId="42"/>
    <cellStyle name="Normal 3" xfId="46"/>
    <cellStyle name="Normal 4" xfId="48"/>
    <cellStyle name="Normal 5" xfId="157"/>
    <cellStyle name="Normal 6" xfId="159"/>
    <cellStyle name="Not 2" xfId="47"/>
    <cellStyle name="Not 3" xfId="63"/>
    <cellStyle name="Notiz 2" xfId="102"/>
    <cellStyle name="Notiz 3" xfId="130"/>
    <cellStyle name="Notiz 4" xfId="144"/>
    <cellStyle name="Nötr 2" xfId="56"/>
    <cellStyle name="Pourcentage" xfId="1" builtinId="5"/>
    <cellStyle name="Satisfaisant" xfId="7" builtinId="26" customBuiltin="1"/>
    <cellStyle name="Schlecht 2" xfId="94"/>
    <cellStyle name="Sortie" xfId="11" builtinId="21" customBuiltin="1"/>
    <cellStyle name="Standard 2" xfId="91"/>
    <cellStyle name="Standard 3" xfId="92"/>
    <cellStyle name="Standard 4" xfId="129"/>
    <cellStyle name="Standard 5" xfId="143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plam 2" xfId="65"/>
    <cellStyle name="Total" xfId="17" builtinId="25" customBuiltin="1"/>
    <cellStyle name="Uyarı Metni 2" xfId="62"/>
    <cellStyle name="Vérification" xfId="14" builtinId="23" customBuiltin="1"/>
    <cellStyle name="Verknüpfte Zelle 2" xfId="99"/>
    <cellStyle name="Virgül 2" xfId="43"/>
    <cellStyle name="Vurgu1 2" xfId="66"/>
    <cellStyle name="Vurgu2 2" xfId="70"/>
    <cellStyle name="Vurgu3 2" xfId="74"/>
    <cellStyle name="Vurgu4 2" xfId="78"/>
    <cellStyle name="Vurgu5 2" xfId="82"/>
    <cellStyle name="Vurgu6 2" xfId="86"/>
    <cellStyle name="Warnender Text 2" xfId="101"/>
    <cellStyle name="Yüzde 2" xfId="45"/>
    <cellStyle name="Yüzde 3" xfId="90"/>
    <cellStyle name="Yüzde 4" xfId="158"/>
    <cellStyle name="Zelle überprüfen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'Production Data'!$A$6:$A$60</c:f>
              <c:strCache>
                <c:ptCount val="1"/>
                <c:pt idx="0">
                  <c:v>1 2 3 4 5 6 7 8 9 10 11 12 13 14 15 16 17 18 19 20 21 22 23 24 25 26 27 28 29 30 31 32 33 34 35 36 37 38 39 40 41 42 43 44 45 46 47 48 49 50 51 52 A</c:v>
                </c:pt>
              </c:strCache>
            </c:strRef>
          </c:tx>
          <c:dLbls>
            <c:dLbl>
              <c:idx val="32"/>
              <c:layout>
                <c:manualLayout>
                  <c:x val="-0.11120460859918095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AD-41F8-85D5-B994FF968965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0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AD-41F8-85D5-B994FF9689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Data'!$D$6:$D$61</c:f>
              <c:numCache>
                <c:formatCode>General</c:formatCode>
                <c:ptCount val="56"/>
                <c:pt idx="34">
                  <c:v>56.429000000000002</c:v>
                </c:pt>
                <c:pt idx="35">
                  <c:v>64.573999999999998</c:v>
                </c:pt>
                <c:pt idx="36">
                  <c:v>90.073999999999998</c:v>
                </c:pt>
                <c:pt idx="37">
                  <c:v>76.375</c:v>
                </c:pt>
                <c:pt idx="52" formatCode="0.0">
                  <c:v>71.863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AD-41F8-85D5-B994FF968965}"/>
            </c:ext>
          </c:extLst>
        </c:ser>
        <c:dLbls/>
        <c:marker val="1"/>
        <c:axId val="128073088"/>
        <c:axId val="128083072"/>
      </c:lineChart>
      <c:catAx>
        <c:axId val="128073088"/>
        <c:scaling>
          <c:orientation val="minMax"/>
        </c:scaling>
        <c:axPos val="b"/>
        <c:numFmt formatCode="General" sourceLinked="1"/>
        <c:tickLblPos val="nextTo"/>
        <c:crossAx val="128083072"/>
        <c:crosses val="autoZero"/>
        <c:auto val="1"/>
        <c:lblAlgn val="ctr"/>
        <c:lblOffset val="100"/>
      </c:catAx>
      <c:valAx>
        <c:axId val="128083072"/>
        <c:scaling>
          <c:orientation val="minMax"/>
          <c:max val="150"/>
          <c:min val="0"/>
        </c:scaling>
        <c:axPos val="l"/>
        <c:majorGridlines/>
        <c:numFmt formatCode="General" sourceLinked="1"/>
        <c:tickLblPos val="nextTo"/>
        <c:crossAx val="128073088"/>
        <c:crosses val="autoZero"/>
        <c:crossBetween val="between"/>
        <c:majorUnit val="5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0.12034229401131266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616-41CB-B94E-692C88C1D79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67973699589E-2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16-41CB-B94E-692C88C1D79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0.10008410392109908"/>
                  <c:y val="-0.1295993935506444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16-41CB-B94E-692C88C1D7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16-41CB-B94E-692C88C1D7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Data'!$W$6:$W$61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616-41CB-B94E-692C88C1D795}"/>
            </c:ext>
          </c:extLst>
        </c:ser>
        <c:dLbls/>
        <c:marker val="1"/>
        <c:axId val="99896704"/>
        <c:axId val="99906688"/>
      </c:lineChart>
      <c:catAx>
        <c:axId val="99896704"/>
        <c:scaling>
          <c:orientation val="minMax"/>
        </c:scaling>
        <c:axPos val="b"/>
        <c:numFmt formatCode="General" sourceLinked="1"/>
        <c:tickLblPos val="nextTo"/>
        <c:crossAx val="99906688"/>
        <c:crosses val="autoZero"/>
        <c:auto val="1"/>
        <c:lblAlgn val="ctr"/>
        <c:lblOffset val="100"/>
      </c:catAx>
      <c:valAx>
        <c:axId val="99906688"/>
        <c:scaling>
          <c:orientation val="minMax"/>
        </c:scaling>
        <c:axPos val="l"/>
        <c:majorGridlines/>
        <c:numFmt formatCode="0.00" sourceLinked="1"/>
        <c:tickLblPos val="nextTo"/>
        <c:crossAx val="9989670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19"/>
                  <c:y val="-0.13885649308997616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9B5-40A0-9273-22C923A479F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364E-2"/>
                  <c:y val="-0.21291328940463006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9B5-40A0-9273-22C923A479F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0.10008410392109908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9B5-40A0-9273-22C923A47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9B5-40A0-9273-22C923A47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Data'!$X$6:$X$61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9B5-40A0-9273-22C923A479F9}"/>
            </c:ext>
          </c:extLst>
        </c:ser>
        <c:dLbls/>
        <c:marker val="1"/>
        <c:axId val="99971456"/>
        <c:axId val="99972992"/>
      </c:lineChart>
      <c:catAx>
        <c:axId val="99971456"/>
        <c:scaling>
          <c:orientation val="minMax"/>
        </c:scaling>
        <c:axPos val="b"/>
        <c:numFmt formatCode="General" sourceLinked="1"/>
        <c:tickLblPos val="nextTo"/>
        <c:crossAx val="99972992"/>
        <c:crosses val="autoZero"/>
        <c:auto val="1"/>
        <c:lblAlgn val="ctr"/>
        <c:lblOffset val="100"/>
      </c:catAx>
      <c:valAx>
        <c:axId val="99972992"/>
        <c:scaling>
          <c:orientation val="minMax"/>
        </c:scaling>
        <c:axPos val="l"/>
        <c:majorGridlines/>
        <c:numFmt formatCode="0.00" sourceLinked="1"/>
        <c:tickLblPos val="nextTo"/>
        <c:crossAx val="9997145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3678680249"/>
                  <c:y val="-0.166627791707971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9C-4111-BE53-EEDD04DDB9ED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1122552527E-2"/>
                  <c:y val="-0.1758848912473030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E9C-4111-BE53-EEDD04DDB9ED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383419144703E-2"/>
                  <c:y val="-0.1481135926293078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E9C-4111-BE53-EEDD04DDB9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E9C-4111-BE53-EEDD04DDB9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Data'!$Y$6:$Y$61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9C-4111-BE53-EEDD04DDB9ED}"/>
            </c:ext>
          </c:extLst>
        </c:ser>
        <c:dLbls/>
        <c:marker val="1"/>
        <c:axId val="100004992"/>
        <c:axId val="100006528"/>
      </c:lineChart>
      <c:catAx>
        <c:axId val="100004992"/>
        <c:scaling>
          <c:orientation val="minMax"/>
        </c:scaling>
        <c:axPos val="b"/>
        <c:numFmt formatCode="General" sourceLinked="1"/>
        <c:tickLblPos val="nextTo"/>
        <c:crossAx val="100006528"/>
        <c:crosses val="autoZero"/>
        <c:auto val="1"/>
        <c:lblAlgn val="ctr"/>
        <c:lblOffset val="100"/>
      </c:catAx>
      <c:valAx>
        <c:axId val="100006528"/>
        <c:scaling>
          <c:orientation val="minMax"/>
        </c:scaling>
        <c:axPos val="l"/>
        <c:majorGridlines/>
        <c:numFmt formatCode="0.00" sourceLinked="1"/>
        <c:tickLblPos val="nextTo"/>
        <c:crossAx val="10000499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7.405679631465393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86D-44B0-87BC-394C211F8F4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39978082978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6D-44B0-87BC-394C211F8F4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9E-2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86D-44B0-87BC-394C211F8F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7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6D-44B0-87BC-394C211F8F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Data'!$Z$6:$Z$61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6D-44B0-87BC-394C211F8F49}"/>
            </c:ext>
          </c:extLst>
        </c:ser>
        <c:dLbls/>
        <c:marker val="1"/>
        <c:axId val="100013952"/>
        <c:axId val="100015488"/>
      </c:lineChart>
      <c:catAx>
        <c:axId val="100013952"/>
        <c:scaling>
          <c:orientation val="minMax"/>
        </c:scaling>
        <c:axPos val="b"/>
        <c:numFmt formatCode="General" sourceLinked="1"/>
        <c:tickLblPos val="nextTo"/>
        <c:crossAx val="100015488"/>
        <c:crosses val="autoZero"/>
        <c:auto val="1"/>
        <c:lblAlgn val="ctr"/>
        <c:lblOffset val="100"/>
      </c:catAx>
      <c:valAx>
        <c:axId val="100015488"/>
        <c:scaling>
          <c:orientation val="minMax"/>
        </c:scaling>
        <c:axPos val="l"/>
        <c:majorGridlines/>
        <c:numFmt formatCode="0.00" sourceLinked="1"/>
        <c:tickLblPos val="nextTo"/>
        <c:crossAx val="10001395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Data'!$T$6:$T$13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B6-490D-BDF0-234B77EA3235}"/>
            </c:ext>
          </c:extLst>
        </c:ser>
        <c:dLbls/>
        <c:marker val="1"/>
        <c:axId val="100072064"/>
        <c:axId val="100209024"/>
      </c:lineChart>
      <c:catAx>
        <c:axId val="100072064"/>
        <c:scaling>
          <c:orientation val="minMax"/>
        </c:scaling>
        <c:axPos val="b"/>
        <c:numFmt formatCode="General" sourceLinked="1"/>
        <c:tickLblPos val="nextTo"/>
        <c:crossAx val="100209024"/>
        <c:crosses val="autoZero"/>
        <c:auto val="1"/>
        <c:lblAlgn val="ctr"/>
        <c:lblOffset val="100"/>
      </c:catAx>
      <c:valAx>
        <c:axId val="100209024"/>
        <c:scaling>
          <c:orientation val="minMax"/>
          <c:max val="6000"/>
          <c:min val="0"/>
        </c:scaling>
        <c:axPos val="l"/>
        <c:majorGridlines/>
        <c:numFmt formatCode="0.00" sourceLinked="1"/>
        <c:tickLblPos val="nextTo"/>
        <c:crossAx val="100072064"/>
        <c:crosses val="autoZero"/>
        <c:crossBetween val="between"/>
        <c:majorUnit val="100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76074897628"/>
                  <c:y val="-7.405679631465393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3D-4B58-AF99-B3E4B7DBF7B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4481843439672375E-2"/>
                  <c:y val="-0.1573706921686395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3D-4B58-AF99-B3E4B7DBF7BB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Data'!$AC$6:$AC$61</c:f>
              <c:numCache>
                <c:formatCode>0</c:formatCode>
                <c:ptCount val="56"/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3D-4B58-AF99-B3E4B7DBF7BB}"/>
            </c:ext>
          </c:extLst>
        </c:ser>
        <c:dLbls/>
        <c:marker val="1"/>
        <c:axId val="100220288"/>
        <c:axId val="100246656"/>
      </c:lineChart>
      <c:catAx>
        <c:axId val="100220288"/>
        <c:scaling>
          <c:orientation val="minMax"/>
        </c:scaling>
        <c:axPos val="b"/>
        <c:numFmt formatCode="General" sourceLinked="1"/>
        <c:tickLblPos val="nextTo"/>
        <c:crossAx val="100246656"/>
        <c:crosses val="autoZero"/>
        <c:auto val="1"/>
        <c:lblAlgn val="ctr"/>
        <c:lblOffset val="100"/>
      </c:catAx>
      <c:valAx>
        <c:axId val="100246656"/>
        <c:scaling>
          <c:orientation val="minMax"/>
          <c:min val="0"/>
        </c:scaling>
        <c:axPos val="l"/>
        <c:majorGridlines/>
        <c:numFmt formatCode="0" sourceLinked="1"/>
        <c:tickLblPos val="nextTo"/>
        <c:crossAx val="100220288"/>
        <c:crosses val="autoZero"/>
        <c:crossBetween val="between"/>
        <c:majorUnit val="2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4773926286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E4-4DA8-A50B-E0B81355FA9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09E-2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E4-4DA8-A50B-E0B81355FA9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599E-2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E4-4DA8-A50B-E0B81355FA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851419907866347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E4-4DA8-A50B-E0B81355FA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Data'!$AD$6:$AD$61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CE4-4DA8-A50B-E0B81355FA95}"/>
            </c:ext>
          </c:extLst>
        </c:ser>
        <c:dLbls/>
        <c:marker val="1"/>
        <c:axId val="100352768"/>
        <c:axId val="100354304"/>
      </c:lineChart>
      <c:catAx>
        <c:axId val="100352768"/>
        <c:scaling>
          <c:orientation val="minMax"/>
        </c:scaling>
        <c:axPos val="b"/>
        <c:numFmt formatCode="General" sourceLinked="1"/>
        <c:tickLblPos val="nextTo"/>
        <c:crossAx val="100354304"/>
        <c:crosses val="autoZero"/>
        <c:auto val="1"/>
        <c:lblAlgn val="ctr"/>
        <c:lblOffset val="100"/>
      </c:catAx>
      <c:valAx>
        <c:axId val="100354304"/>
        <c:scaling>
          <c:orientation val="minMax"/>
        </c:scaling>
        <c:axPos val="l"/>
        <c:majorGridlines/>
        <c:numFmt formatCode="0.00" sourceLinked="1"/>
        <c:tickLblPos val="nextTo"/>
        <c:crossAx val="10035276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501590356552"/>
                  <c:y val="-0.1018280949326491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A7B-489C-A4F6-50542F6758A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0042051960549533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A7B-489C-A4F6-50542F6758A5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9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7B-489C-A4F6-50542F6758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7B-489C-A4F6-50542F6758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Data'!$AE$6:$AE$61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7B-489C-A4F6-50542F6758A5}"/>
            </c:ext>
          </c:extLst>
        </c:ser>
        <c:dLbls/>
        <c:marker val="1"/>
        <c:axId val="100378112"/>
        <c:axId val="100379648"/>
      </c:lineChart>
      <c:catAx>
        <c:axId val="100378112"/>
        <c:scaling>
          <c:orientation val="minMax"/>
        </c:scaling>
        <c:axPos val="b"/>
        <c:numFmt formatCode="General" sourceLinked="1"/>
        <c:tickLblPos val="nextTo"/>
        <c:crossAx val="100379648"/>
        <c:crosses val="autoZero"/>
        <c:auto val="1"/>
        <c:lblAlgn val="ctr"/>
        <c:lblOffset val="100"/>
      </c:catAx>
      <c:valAx>
        <c:axId val="100379648"/>
        <c:scaling>
          <c:orientation val="minMax"/>
        </c:scaling>
        <c:axPos val="l"/>
        <c:majorGridlines/>
        <c:numFmt formatCode="0.00" sourceLinked="1"/>
        <c:tickLblPos val="nextTo"/>
        <c:crossAx val="10037811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3F-4CDB-A81F-0DAF012C0291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5.5602279956166161E-3"/>
                  <c:y val="-8.331389585398567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C3F-4CDB-A81F-0DAF012C0291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7843191938632608E-2"/>
                  <c:y val="-0.1203422940113126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C3F-4CDB-A81F-0DAF012C02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67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C3F-4CDB-A81F-0DAF012C02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Data'!$AF$6:$AF$61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3F-4CDB-A81F-0DAF012C0291}"/>
            </c:ext>
          </c:extLst>
        </c:ser>
        <c:dLbls/>
        <c:marker val="1"/>
        <c:axId val="100411648"/>
        <c:axId val="100417536"/>
      </c:lineChart>
      <c:catAx>
        <c:axId val="100411648"/>
        <c:scaling>
          <c:orientation val="minMax"/>
        </c:scaling>
        <c:axPos val="b"/>
        <c:numFmt formatCode="General" sourceLinked="1"/>
        <c:tickLblPos val="nextTo"/>
        <c:crossAx val="100417536"/>
        <c:crosses val="autoZero"/>
        <c:auto val="1"/>
        <c:lblAlgn val="ctr"/>
        <c:lblOffset val="100"/>
      </c:catAx>
      <c:valAx>
        <c:axId val="100417536"/>
        <c:scaling>
          <c:orientation val="minMax"/>
        </c:scaling>
        <c:axPos val="l"/>
        <c:majorGridlines/>
        <c:numFmt formatCode="0.00" sourceLinked="1"/>
        <c:tickLblPos val="nextTo"/>
        <c:crossAx val="10041164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496234807889"/>
                  <c:y val="-8.331389585398567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E4A-4B1C-B267-51B89E7277D6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27806381574E-2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E4A-4B1C-B267-51B89E7277D6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32296592078E-2"/>
                  <c:y val="-0.1481135926293078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4A-4B1C-B267-51B89E7277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018280949326491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E4A-4B1C-B267-51B89E7277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Data'!$AG$6:$AG$61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E4A-4B1C-B267-51B89E7277D6}"/>
            </c:ext>
          </c:extLst>
        </c:ser>
        <c:dLbls/>
        <c:marker val="1"/>
        <c:axId val="127675392"/>
        <c:axId val="127681280"/>
      </c:lineChart>
      <c:catAx>
        <c:axId val="127675392"/>
        <c:scaling>
          <c:orientation val="minMax"/>
        </c:scaling>
        <c:axPos val="b"/>
        <c:numFmt formatCode="General" sourceLinked="1"/>
        <c:tickLblPos val="nextTo"/>
        <c:crossAx val="127681280"/>
        <c:crosses val="autoZero"/>
        <c:auto val="1"/>
        <c:lblAlgn val="ctr"/>
        <c:lblOffset val="100"/>
      </c:catAx>
      <c:valAx>
        <c:axId val="127681280"/>
        <c:scaling>
          <c:orientation val="minMax"/>
        </c:scaling>
        <c:axPos val="l"/>
        <c:majorGridlines/>
        <c:numFmt formatCode="0.00" sourceLinked="1"/>
        <c:tickLblPos val="nextTo"/>
        <c:crossAx val="12767539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8.3298315974780518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6C5-485B-94AC-79040AB7B88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573706921686395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6C5-485B-94AC-79040AB7B880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Data'!$I$6:$I$61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C5-485B-94AC-79040AB7B880}"/>
            </c:ext>
          </c:extLst>
        </c:ser>
        <c:dLbls/>
        <c:marker val="1"/>
        <c:axId val="98771712"/>
        <c:axId val="98773248"/>
      </c:lineChart>
      <c:catAx>
        <c:axId val="98771712"/>
        <c:scaling>
          <c:orientation val="minMax"/>
        </c:scaling>
        <c:axPos val="b"/>
        <c:numFmt formatCode="General" sourceLinked="1"/>
        <c:tickLblPos val="nextTo"/>
        <c:crossAx val="98773248"/>
        <c:crosses val="autoZero"/>
        <c:auto val="1"/>
        <c:lblAlgn val="ctr"/>
        <c:lblOffset val="100"/>
      </c:catAx>
      <c:valAx>
        <c:axId val="98773248"/>
        <c:scaling>
          <c:orientation val="minMax"/>
          <c:max val="80"/>
          <c:min val="5"/>
        </c:scaling>
        <c:axPos val="l"/>
        <c:majorGridlines/>
        <c:numFmt formatCode="0.0" sourceLinked="1"/>
        <c:tickLblPos val="nextTo"/>
        <c:crossAx val="98771712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C8-4F6E-9EE4-69EECDCD173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464E-2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C8-4F6E-9EE4-69EECDCD1730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C8-4F6E-9EE4-69EECDCD17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C8-4F6E-9EE4-69EECDCD17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Data'!$AH$6:$AH$61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C8-4F6E-9EE4-69EECDCD1730}"/>
            </c:ext>
          </c:extLst>
        </c:ser>
        <c:dLbls/>
        <c:marker val="1"/>
        <c:axId val="127713280"/>
        <c:axId val="127714816"/>
      </c:lineChart>
      <c:catAx>
        <c:axId val="127713280"/>
        <c:scaling>
          <c:orientation val="minMax"/>
        </c:scaling>
        <c:axPos val="b"/>
        <c:numFmt formatCode="General" sourceLinked="1"/>
        <c:tickLblPos val="nextTo"/>
        <c:crossAx val="127714816"/>
        <c:crosses val="autoZero"/>
        <c:auto val="1"/>
        <c:lblAlgn val="ctr"/>
        <c:lblOffset val="100"/>
      </c:catAx>
      <c:valAx>
        <c:axId val="127714816"/>
        <c:scaling>
          <c:orientation val="minMax"/>
        </c:scaling>
        <c:axPos val="l"/>
        <c:majorGridlines/>
        <c:numFmt formatCode="0.00" sourceLinked="1"/>
        <c:tickLblPos val="nextTo"/>
        <c:crossAx val="12771328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232506945909914"/>
                  <c:y val="-0.1481135926293078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F9-40F2-B62D-FA621A67FD3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292E-2"/>
                  <c:y val="-0.1018280949326491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F9-40F2-B62D-FA621A67FD39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1.0193638030481873E-16"/>
                  <c:y val="-0.1388564930899760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F9-40F2-B62D-FA621A67FD3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Data'!$AJ$6:$AJ$61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2F9-40F2-B62D-FA621A67FD39}"/>
            </c:ext>
          </c:extLst>
        </c:ser>
        <c:dLbls/>
        <c:marker val="1"/>
        <c:axId val="127747200"/>
        <c:axId val="127748736"/>
      </c:lineChart>
      <c:catAx>
        <c:axId val="127747200"/>
        <c:scaling>
          <c:orientation val="minMax"/>
        </c:scaling>
        <c:axPos val="b"/>
        <c:numFmt formatCode="General" sourceLinked="1"/>
        <c:tickLblPos val="nextTo"/>
        <c:crossAx val="127748736"/>
        <c:crosses val="autoZero"/>
        <c:auto val="1"/>
        <c:lblAlgn val="ctr"/>
        <c:lblOffset val="100"/>
      </c:catAx>
      <c:valAx>
        <c:axId val="127748736"/>
        <c:scaling>
          <c:orientation val="minMax"/>
          <c:max val="3"/>
          <c:min val="0"/>
        </c:scaling>
        <c:axPos val="l"/>
        <c:majorGridlines/>
        <c:numFmt formatCode="0.00" sourceLinked="1"/>
        <c:tickLblPos val="nextTo"/>
        <c:crossAx val="127747200"/>
        <c:crosses val="autoZero"/>
        <c:crossBetween val="between"/>
        <c:majorUnit val="0.5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7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50-49E9-9357-76651C2CA57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599123313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50-49E9-9357-76651C2CA57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8.331389585398567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50-49E9-9357-76651C2CA5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Data'!$AK$6:$AK$61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50-49E9-9357-76651C2CA57C}"/>
            </c:ext>
          </c:extLst>
        </c:ser>
        <c:dLbls/>
        <c:marker val="1"/>
        <c:axId val="127780736"/>
        <c:axId val="127782272"/>
      </c:lineChart>
      <c:catAx>
        <c:axId val="127780736"/>
        <c:scaling>
          <c:orientation val="minMax"/>
        </c:scaling>
        <c:axPos val="b"/>
        <c:numFmt formatCode="General" sourceLinked="1"/>
        <c:tickLblPos val="nextTo"/>
        <c:crossAx val="127782272"/>
        <c:crosses val="autoZero"/>
        <c:auto val="1"/>
        <c:lblAlgn val="ctr"/>
        <c:lblOffset val="100"/>
      </c:catAx>
      <c:valAx>
        <c:axId val="127782272"/>
        <c:scaling>
          <c:orientation val="minMax"/>
          <c:max val="5"/>
          <c:min val="0"/>
        </c:scaling>
        <c:axPos val="l"/>
        <c:majorGridlines/>
        <c:numFmt formatCode="0.00" sourceLinked="1"/>
        <c:tickLblPos val="nextTo"/>
        <c:crossAx val="127780736"/>
        <c:crosses val="autoZero"/>
        <c:crossBetween val="between"/>
        <c:majorUnit val="1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8790794879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EDE-4580-A6DC-ADE13DB6370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573706921686395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DE-4580-A6DC-ADE13DB6370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110851944719809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EDE-4580-A6DC-ADE13DB6370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Data'!$AL$6:$AL$61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DE-4580-A6DC-ADE13DB6370C}"/>
            </c:ext>
          </c:extLst>
        </c:ser>
        <c:dLbls/>
        <c:marker val="1"/>
        <c:axId val="127838848"/>
        <c:axId val="127840640"/>
      </c:lineChart>
      <c:catAx>
        <c:axId val="127838848"/>
        <c:scaling>
          <c:orientation val="minMax"/>
        </c:scaling>
        <c:axPos val="b"/>
        <c:numFmt formatCode="General" sourceLinked="1"/>
        <c:tickLblPos val="nextTo"/>
        <c:crossAx val="127840640"/>
        <c:crosses val="autoZero"/>
        <c:auto val="1"/>
        <c:lblAlgn val="ctr"/>
        <c:lblOffset val="100"/>
      </c:catAx>
      <c:valAx>
        <c:axId val="127840640"/>
        <c:scaling>
          <c:orientation val="minMax"/>
          <c:max val="6"/>
          <c:min val="0"/>
        </c:scaling>
        <c:axPos val="l"/>
        <c:majorGridlines/>
        <c:numFmt formatCode="0.00" sourceLinked="1"/>
        <c:tickLblPos val="nextTo"/>
        <c:crossAx val="127838848"/>
        <c:crosses val="autoZero"/>
        <c:crossBetween val="between"/>
        <c:majorUnit val="1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06010297351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CD-4523-AF99-F357E14A4473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1120451122552527E-2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CD-4523-AF99-F357E14A4473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018280949326491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CD-4523-AF99-F357E14A44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Data'!$AM$6:$AM$61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CD-4523-AF99-F357E14A4473}"/>
            </c:ext>
          </c:extLst>
        </c:ser>
        <c:dLbls/>
        <c:marker val="1"/>
        <c:axId val="127863808"/>
        <c:axId val="127906560"/>
      </c:lineChart>
      <c:catAx>
        <c:axId val="127863808"/>
        <c:scaling>
          <c:orientation val="minMax"/>
        </c:scaling>
        <c:axPos val="b"/>
        <c:numFmt formatCode="General" sourceLinked="1"/>
        <c:tickLblPos val="nextTo"/>
        <c:crossAx val="127906560"/>
        <c:crosses val="autoZero"/>
        <c:auto val="1"/>
        <c:lblAlgn val="ctr"/>
        <c:lblOffset val="100"/>
      </c:catAx>
      <c:valAx>
        <c:axId val="127906560"/>
        <c:scaling>
          <c:orientation val="minMax"/>
          <c:max val="6"/>
          <c:min val="0"/>
        </c:scaling>
        <c:axPos val="l"/>
        <c:majorGridlines/>
        <c:numFmt formatCode="0.00" sourceLinked="1"/>
        <c:tickLblPos val="nextTo"/>
        <c:crossAx val="127863808"/>
        <c:crosses val="autoZero"/>
        <c:crossBetween val="between"/>
        <c:majorUnit val="1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7"/>
                  <c:y val="-0.10182809493264916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278-4EBF-84AC-DC12858D5F9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203422940113126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78-4EBF-84AC-DC12858D5F9C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203422940113126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278-4EBF-84AC-DC12858D5F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Data'!$AN$6:$AN$61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78-4EBF-84AC-DC12858D5F9C}"/>
            </c:ext>
          </c:extLst>
        </c:ser>
        <c:dLbls/>
        <c:marker val="1"/>
        <c:axId val="127913344"/>
        <c:axId val="127956096"/>
      </c:lineChart>
      <c:catAx>
        <c:axId val="127913344"/>
        <c:scaling>
          <c:orientation val="minMax"/>
        </c:scaling>
        <c:axPos val="b"/>
        <c:numFmt formatCode="General" sourceLinked="1"/>
        <c:tickLblPos val="nextTo"/>
        <c:crossAx val="127956096"/>
        <c:crosses val="autoZero"/>
        <c:auto val="1"/>
        <c:lblAlgn val="ctr"/>
        <c:lblOffset val="100"/>
      </c:catAx>
      <c:valAx>
        <c:axId val="127956096"/>
        <c:scaling>
          <c:orientation val="minMax"/>
          <c:max val="3"/>
          <c:min val="0"/>
        </c:scaling>
        <c:axPos val="l"/>
        <c:majorGridlines/>
        <c:numFmt formatCode="0.00" sourceLinked="1"/>
        <c:tickLblPos val="nextTo"/>
        <c:crossAx val="127913344"/>
        <c:crosses val="autoZero"/>
        <c:crossBetween val="between"/>
        <c:majorUnit val="0.5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Data'!$U$6:$U$33</c:f>
              <c:numCache>
                <c:formatCode>0.00</c:formatCode>
                <c:ptCount val="2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D-4506-A9AB-F1B75FD7FF33}"/>
            </c:ext>
          </c:extLst>
        </c:ser>
        <c:dLbls/>
        <c:marker val="1"/>
        <c:axId val="128320640"/>
        <c:axId val="128322176"/>
      </c:lineChart>
      <c:catAx>
        <c:axId val="128320640"/>
        <c:scaling>
          <c:orientation val="minMax"/>
        </c:scaling>
        <c:axPos val="b"/>
        <c:numFmt formatCode="General" sourceLinked="1"/>
        <c:tickLblPos val="nextTo"/>
        <c:crossAx val="128322176"/>
        <c:crosses val="autoZero"/>
        <c:auto val="1"/>
        <c:lblAlgn val="ctr"/>
        <c:lblOffset val="100"/>
      </c:catAx>
      <c:valAx>
        <c:axId val="128322176"/>
        <c:scaling>
          <c:orientation val="minMax"/>
          <c:max val="5000"/>
          <c:min val="0"/>
        </c:scaling>
        <c:axPos val="l"/>
        <c:majorGridlines/>
        <c:numFmt formatCode="0.00" sourceLinked="1"/>
        <c:tickLblPos val="nextTo"/>
        <c:crossAx val="128320640"/>
        <c:crosses val="autoZero"/>
        <c:crossBetween val="between"/>
        <c:majorUnit val="100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76074897628"/>
                  <c:y val="-7.405679631465393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D5-4FEE-98E8-768ED8C3D1B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4481843439672375E-2"/>
                  <c:y val="-0.1573706921686395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D5-4FEE-98E8-768ED8C3D1B5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Data'!$AB$6:$AB$61</c:f>
              <c:numCache>
                <c:formatCode>0</c:formatCode>
                <c:ptCount val="56"/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1D5-4FEE-98E8-768ED8C3D1B5}"/>
            </c:ext>
          </c:extLst>
        </c:ser>
        <c:dLbls/>
        <c:marker val="1"/>
        <c:axId val="128333696"/>
        <c:axId val="128335232"/>
      </c:lineChart>
      <c:catAx>
        <c:axId val="128333696"/>
        <c:scaling>
          <c:orientation val="minMax"/>
        </c:scaling>
        <c:axPos val="b"/>
        <c:numFmt formatCode="General" sourceLinked="1"/>
        <c:tickLblPos val="nextTo"/>
        <c:crossAx val="128335232"/>
        <c:crosses val="autoZero"/>
        <c:auto val="1"/>
        <c:lblAlgn val="ctr"/>
        <c:lblOffset val="100"/>
      </c:catAx>
      <c:valAx>
        <c:axId val="128335232"/>
        <c:scaling>
          <c:orientation val="minMax"/>
          <c:min val="0"/>
        </c:scaling>
        <c:axPos val="l"/>
        <c:majorGridlines/>
        <c:numFmt formatCode="0" sourceLinked="1"/>
        <c:tickLblPos val="nextTo"/>
        <c:crossAx val="128333696"/>
        <c:crosses val="autoZero"/>
        <c:crossBetween val="between"/>
        <c:majorUnit val="2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'Production Data'!$A$6:$A$61</c:f>
              <c:strCache>
                <c:ptCount val="1"/>
                <c:pt idx="0">
                  <c:v>1 2 3 4 5 6 7 8 9 10 11 12 13 14 15 16 17 18 19 20 21 22 23 24 25 26 27 28 29 30 31 32 33 34 35 36 37 38 39 40 41 42 43 44 45 46 47 48 49 50 51 52 A T</c:v>
                </c:pt>
              </c:strCache>
            </c:strRef>
          </c:tx>
          <c:dLbls>
            <c:dLbl>
              <c:idx val="32"/>
              <c:layout>
                <c:manualLayout>
                  <c:x val="-7.7843191938632705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50-41B3-B1BE-8D7C6BDD7066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8.173075272950682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50-41B3-B1BE-8D7C6BDD7066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305E-16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F50-41B3-B1BE-8D7C6BDD70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0"/>
                  <c:y val="-0.1018280949326491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50-41B3-B1BE-8D7C6BDD70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50-41B3-B1BE-8D7C6BDD7066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Data'!$H$6:$H$61</c:f>
              <c:numCache>
                <c:formatCode>General</c:formatCode>
                <c:ptCount val="56"/>
                <c:pt idx="34">
                  <c:v>12</c:v>
                </c:pt>
                <c:pt idx="35">
                  <c:v>31.702999999999999</c:v>
                </c:pt>
                <c:pt idx="36">
                  <c:v>24.06</c:v>
                </c:pt>
                <c:pt idx="37">
                  <c:v>36.832999999999998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50-41B3-B1BE-8D7C6BDD7066}"/>
            </c:ext>
          </c:extLst>
        </c:ser>
        <c:dLbls/>
        <c:marker val="1"/>
        <c:axId val="128408192"/>
        <c:axId val="128414080"/>
      </c:lineChart>
      <c:catAx>
        <c:axId val="128408192"/>
        <c:scaling>
          <c:orientation val="minMax"/>
        </c:scaling>
        <c:axPos val="b"/>
        <c:numFmt formatCode="General" sourceLinked="1"/>
        <c:tickLblPos val="nextTo"/>
        <c:crossAx val="128414080"/>
        <c:crosses val="autoZero"/>
        <c:auto val="1"/>
        <c:lblAlgn val="ctr"/>
        <c:lblOffset val="100"/>
      </c:catAx>
      <c:valAx>
        <c:axId val="128414080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2840819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69989041539"/>
                  <c:y val="-0.14811348466857785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480-49FE-A83D-6ED4FF2F5C1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295992990850056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80-49FE-A83D-6ED4FF2F5C10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80-49FE-A83D-6ED4FF2F5C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6.1162507951782775E-2"/>
                  <c:y val="-4.628546395893058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480-49FE-A83D-6ED4FF2F5C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Data'!$Q$6:$Q$61</c:f>
              <c:numCache>
                <c:formatCode>0.00</c:formatCode>
                <c:ptCount val="56"/>
                <c:pt idx="37">
                  <c:v>36142</c:v>
                </c:pt>
                <c:pt idx="52" formatCode="0">
                  <c:v>36142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480-49FE-A83D-6ED4FF2F5C10}"/>
            </c:ext>
          </c:extLst>
        </c:ser>
        <c:dLbls/>
        <c:marker val="1"/>
        <c:axId val="128433536"/>
        <c:axId val="128464000"/>
      </c:lineChart>
      <c:catAx>
        <c:axId val="128433536"/>
        <c:scaling>
          <c:orientation val="minMax"/>
        </c:scaling>
        <c:axPos val="b"/>
        <c:numFmt formatCode="General" sourceLinked="1"/>
        <c:tickLblPos val="nextTo"/>
        <c:crossAx val="128464000"/>
        <c:crosses val="autoZero"/>
        <c:auto val="1"/>
        <c:lblAlgn val="ctr"/>
        <c:lblOffset val="100"/>
      </c:catAx>
      <c:valAx>
        <c:axId val="128464000"/>
        <c:scaling>
          <c:orientation val="minMax"/>
        </c:scaling>
        <c:axPos val="l"/>
        <c:majorGridlines/>
        <c:numFmt formatCode="0.00" sourceLinked="1"/>
        <c:tickLblPos val="nextTo"/>
        <c:crossAx val="12843353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'Production Data'!$A$6:$A$61</c:f>
              <c:strCache>
                <c:ptCount val="1"/>
                <c:pt idx="0">
                  <c:v>1 2 3 4 5 6 7 8 9 10 11 12 13 14 15 16 17 18 19 20 21 22 23 24 25 26 27 28 29 30 31 32 33 34 35 36 37 38 39 40 41 42 43 44 45 46 47 48 49 50 51 52 A T</c:v>
                </c:pt>
              </c:strCache>
            </c:strRef>
          </c:tx>
          <c:dLbls>
            <c:dLbl>
              <c:idx val="32"/>
              <c:layout>
                <c:manualLayout>
                  <c:x val="-7.7843191938632705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2EC-40A3-A3C1-9768614906B4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305E-16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2EC-40A3-A3C1-9768614906B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>
                <c:manualLayout>
                  <c:x val="-0.1295238257122642"/>
                  <c:y val="0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2EC-40A3-A3C1-9768614906B4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2EC-40A3-A3C1-9768614906B4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Data'!$F$6:$F$61</c:f>
              <c:numCache>
                <c:formatCode>General</c:formatCode>
                <c:ptCount val="56"/>
                <c:pt idx="34">
                  <c:v>44.429000000000002</c:v>
                </c:pt>
                <c:pt idx="35">
                  <c:v>32.871000000000002</c:v>
                </c:pt>
                <c:pt idx="36">
                  <c:v>66.013999999999996</c:v>
                </c:pt>
                <c:pt idx="37">
                  <c:v>39.542000000000002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2EC-40A3-A3C1-9768614906B4}"/>
            </c:ext>
          </c:extLst>
        </c:ser>
        <c:dLbls/>
        <c:marker val="1"/>
        <c:axId val="98794112"/>
        <c:axId val="98795904"/>
      </c:lineChart>
      <c:catAx>
        <c:axId val="987941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 algn="ctr">
              <a:defRPr lang="fr-F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795904"/>
        <c:crosses val="autoZero"/>
        <c:auto val="1"/>
        <c:lblAlgn val="ctr"/>
        <c:lblOffset val="100"/>
      </c:catAx>
      <c:valAx>
        <c:axId val="98795904"/>
        <c:scaling>
          <c:orientation val="minMax"/>
          <c:max val="80"/>
          <c:min val="0"/>
        </c:scaling>
        <c:axPos val="l"/>
        <c:majorGridlines/>
        <c:numFmt formatCode="General" sourceLinked="1"/>
        <c:tickLblPos val="nextTo"/>
        <c:crossAx val="98794112"/>
        <c:crosses val="autoZero"/>
        <c:crossBetween val="between"/>
        <c:majorUnit val="20"/>
        <c:minorUnit val="5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5012615588164849"/>
                  <c:y val="-7.405679631465393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5C9-4193-81A5-3E169A47A07F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39978082978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C9-4193-81A5-3E169A47A07F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228296394301599E-2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5C9-4193-81A5-3E169A47A0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8.33138958539857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5C9-4193-81A5-3E169A47A0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Data'!$AA$6:$AA$61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C9-4193-81A5-3E169A47A07F}"/>
            </c:ext>
          </c:extLst>
        </c:ser>
        <c:dLbls/>
        <c:marker val="1"/>
        <c:axId val="128500096"/>
        <c:axId val="128501632"/>
      </c:lineChart>
      <c:catAx>
        <c:axId val="128500096"/>
        <c:scaling>
          <c:orientation val="minMax"/>
        </c:scaling>
        <c:axPos val="b"/>
        <c:numFmt formatCode="General" sourceLinked="1"/>
        <c:tickLblPos val="nextTo"/>
        <c:crossAx val="128501632"/>
        <c:crosses val="autoZero"/>
        <c:auto val="1"/>
        <c:lblAlgn val="ctr"/>
        <c:lblOffset val="100"/>
      </c:catAx>
      <c:valAx>
        <c:axId val="128501632"/>
        <c:scaling>
          <c:orientation val="minMax"/>
        </c:scaling>
        <c:axPos val="l"/>
        <c:majorGridlines/>
        <c:numFmt formatCode="0.00" sourceLinked="1"/>
        <c:tickLblPos val="nextTo"/>
        <c:crossAx val="12850009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120455991233227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7FF-4E22-A6B0-8D458536BA37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11982466464E-2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7FF-4E22-A6B0-8D458536BA37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7FF-4E22-A6B0-8D458536BA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3885649308997611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FF-4E22-A6B0-8D458536BA3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Data'!$AI$6:$AI$61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FF-4E22-A6B0-8D458536BA37}"/>
            </c:ext>
          </c:extLst>
        </c:ser>
        <c:dLbls/>
        <c:marker val="1"/>
        <c:axId val="128586880"/>
        <c:axId val="128588416"/>
      </c:lineChart>
      <c:catAx>
        <c:axId val="128586880"/>
        <c:scaling>
          <c:orientation val="minMax"/>
        </c:scaling>
        <c:axPos val="b"/>
        <c:numFmt formatCode="General" sourceLinked="1"/>
        <c:tickLblPos val="nextTo"/>
        <c:crossAx val="128588416"/>
        <c:crosses val="autoZero"/>
        <c:auto val="1"/>
        <c:lblAlgn val="ctr"/>
        <c:lblOffset val="100"/>
      </c:catAx>
      <c:valAx>
        <c:axId val="128588416"/>
        <c:scaling>
          <c:orientation val="minMax"/>
        </c:scaling>
        <c:axPos val="l"/>
        <c:majorGridlines/>
        <c:numFmt formatCode="0.00" sourceLinked="1"/>
        <c:tickLblPos val="nextTo"/>
        <c:crossAx val="12858688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0008410392109897"/>
                  <c:y val="-0.10182809493264916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391-4FE5-BCCF-C5C2A3F1FC06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203422940113126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91-4FE5-BCCF-C5C2A3F1FC06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-0.1203422940113126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391-4FE5-BCCF-C5C2A3F1FC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Data'!$AO$6:$AO$61</c:f>
              <c:numCache>
                <c:formatCode>General</c:formatCode>
                <c:ptCount val="56"/>
                <c:pt idx="52" formatCode="0">
                  <c:v>0</c:v>
                </c:pt>
                <c:pt idx="55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91-4FE5-BCCF-C5C2A3F1FC06}"/>
            </c:ext>
          </c:extLst>
        </c:ser>
        <c:dLbls/>
        <c:marker val="1"/>
        <c:axId val="128624512"/>
        <c:axId val="128626048"/>
      </c:lineChart>
      <c:catAx>
        <c:axId val="128624512"/>
        <c:scaling>
          <c:orientation val="minMax"/>
        </c:scaling>
        <c:axPos val="b"/>
        <c:numFmt formatCode="General" sourceLinked="1"/>
        <c:tickLblPos val="nextTo"/>
        <c:crossAx val="128626048"/>
        <c:crosses val="autoZero"/>
        <c:auto val="1"/>
        <c:lblAlgn val="ctr"/>
        <c:lblOffset val="100"/>
      </c:catAx>
      <c:valAx>
        <c:axId val="128626048"/>
        <c:scaling>
          <c:orientation val="minMax"/>
          <c:max val="3"/>
          <c:min val="0"/>
        </c:scaling>
        <c:axPos val="l"/>
        <c:majorGridlines/>
        <c:numFmt formatCode="General" sourceLinked="1"/>
        <c:tickLblPos val="nextTo"/>
        <c:crossAx val="128624512"/>
        <c:crosses val="autoZero"/>
        <c:crossBetween val="between"/>
        <c:majorUnit val="0.5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'Production Data'!$A$6:$A$61</c:f>
              <c:strCache>
                <c:ptCount val="1"/>
                <c:pt idx="0">
                  <c:v>1 2 3 4 5 6 7 8 9 10 11 12 13 14 15 16 17 18 19 20 21 22 23 24 25 26 27 28 29 30 31 32 33 34 35 36 37 38 39 40 41 42 43 44 45 46 47 48 49 50 51 52 A T</c:v>
                </c:pt>
              </c:strCache>
            </c:strRef>
          </c:tx>
          <c:dLbls>
            <c:dLbl>
              <c:idx val="32"/>
              <c:layout>
                <c:manualLayout>
                  <c:x val="-7.7843191938632705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1.0193633567572305E-16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>
                <c:manualLayout>
                  <c:x val="-0.1295238257122642"/>
                  <c:y val="0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5C-41B0-A926-4B38114C9C2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Data'!$K$6:$K$61</c:f>
              <c:numCache>
                <c:formatCode>0.00%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3.95E-2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5C-41B0-A926-4B38114C9C27}"/>
            </c:ext>
          </c:extLst>
        </c:ser>
        <c:dLbls/>
        <c:marker val="1"/>
        <c:axId val="128679296"/>
        <c:axId val="128701568"/>
      </c:lineChart>
      <c:catAx>
        <c:axId val="128679296"/>
        <c:scaling>
          <c:orientation val="minMax"/>
        </c:scaling>
        <c:axPos val="b"/>
        <c:numFmt formatCode="General" sourceLinked="1"/>
        <c:tickLblPos val="nextTo"/>
        <c:crossAx val="128701568"/>
        <c:crosses val="autoZero"/>
        <c:auto val="1"/>
        <c:lblAlgn val="ctr"/>
        <c:lblOffset val="100"/>
      </c:catAx>
      <c:valAx>
        <c:axId val="128701568"/>
        <c:scaling>
          <c:orientation val="minMax"/>
          <c:min val="0"/>
        </c:scaling>
        <c:axPos val="l"/>
        <c:majorGridlines/>
        <c:numFmt formatCode="0.00%" sourceLinked="1"/>
        <c:tickLblPos val="nextTo"/>
        <c:crossAx val="12867929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'Production Data'!$A$6:$A$61</c:f>
              <c:strCache>
                <c:ptCount val="1"/>
                <c:pt idx="0">
                  <c:v>1 2 3 4 5 6 7 8 9 10 11 12 13 14 15 16 17 18 19 20 21 22 23 24 25 26 27 28 29 30 31 32 33 34 35 36 37 38 39 40 41 42 43 44 45 46 47 48 49 50 51 52 A T</c:v>
                </c:pt>
              </c:strCache>
            </c:strRef>
          </c:tx>
          <c:dLbls>
            <c:dLbl>
              <c:idx val="32"/>
              <c:layout>
                <c:manualLayout>
                  <c:x val="-7.7843191938632705E-2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8.173075272950682E-2"/>
                  <c:y val="-0.1203422940113126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0193633567572305E-16"/>
                  <c:y val="-9.25709953933174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0.1018280949326491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9B8-4CDC-9425-FFD68AEDC949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9B8-4CDC-9425-FFD68AEDC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Data'!$A$6:$A$33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'Production Data'!$J$6:$J$61</c:f>
              <c:numCache>
                <c:formatCode>0.00</c:formatCode>
                <c:ptCount val="56"/>
                <c:pt idx="52" formatCode="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9B8-4CDC-9425-FFD68AEDC949}"/>
            </c:ext>
          </c:extLst>
        </c:ser>
        <c:dLbls/>
        <c:marker val="1"/>
        <c:axId val="128283008"/>
        <c:axId val="128284544"/>
      </c:lineChart>
      <c:catAx>
        <c:axId val="128283008"/>
        <c:scaling>
          <c:orientation val="minMax"/>
        </c:scaling>
        <c:axPos val="b"/>
        <c:numFmt formatCode="General" sourceLinked="1"/>
        <c:tickLblPos val="nextTo"/>
        <c:crossAx val="128284544"/>
        <c:crosses val="autoZero"/>
        <c:auto val="1"/>
        <c:lblAlgn val="ctr"/>
        <c:lblOffset val="100"/>
      </c:catAx>
      <c:valAx>
        <c:axId val="128284544"/>
        <c:scaling>
          <c:orientation val="minMax"/>
          <c:min val="0"/>
        </c:scaling>
        <c:axPos val="l"/>
        <c:majorGridlines/>
        <c:numFmt formatCode="0.00" sourceLinked="1"/>
        <c:tickLblPos val="nextTo"/>
        <c:crossAx val="12828300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018285214348209"/>
          <c:y val="4.214129483814525E-2"/>
          <c:w val="0.74086526684164478"/>
          <c:h val="0.769407261592301"/>
        </c:manualLayout>
      </c:layout>
      <c:barChart>
        <c:barDir val="col"/>
        <c:grouping val="clustered"/>
        <c:ser>
          <c:idx val="0"/>
          <c:order val="0"/>
          <c:dLbls>
            <c:dLbl>
              <c:idx val="33"/>
              <c:layout>
                <c:manualLayout>
                  <c:x val="-8.1336182387011013E-2"/>
                  <c:y val="-8.8008709397320532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06-45D4-B091-4AA881042A3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06-45D4-B091-4AA881042A3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06-45D4-B091-4AA881042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06-45D4-B091-4AA881042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data'!$B$2:$B$57</c:f>
              <c:numCache>
                <c:formatCode>0%</c:formatCode>
                <c:ptCount val="56"/>
                <c:pt idx="1">
                  <c:v>0.33</c:v>
                </c:pt>
                <c:pt idx="2">
                  <c:v>0.35</c:v>
                </c:pt>
                <c:pt idx="3">
                  <c:v>0.45</c:v>
                </c:pt>
                <c:pt idx="4">
                  <c:v>0.31</c:v>
                </c:pt>
                <c:pt idx="5">
                  <c:v>0.85</c:v>
                </c:pt>
                <c:pt idx="6">
                  <c:v>0.73</c:v>
                </c:pt>
                <c:pt idx="7">
                  <c:v>0.68</c:v>
                </c:pt>
                <c:pt idx="8">
                  <c:v>0.95</c:v>
                </c:pt>
                <c:pt idx="9">
                  <c:v>0.7</c:v>
                </c:pt>
                <c:pt idx="10">
                  <c:v>0.8</c:v>
                </c:pt>
                <c:pt idx="52" formatCode="0.0%">
                  <c:v>0.61499999999999999</c:v>
                </c:pt>
                <c:pt idx="55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06-45D4-B091-4AA881042A32}"/>
            </c:ext>
          </c:extLst>
        </c:ser>
        <c:dLbls/>
        <c:axId val="94751360"/>
        <c:axId val="94757248"/>
      </c:barChart>
      <c:catAx>
        <c:axId val="94751360"/>
        <c:scaling>
          <c:orientation val="minMax"/>
        </c:scaling>
        <c:axPos val="b"/>
        <c:numFmt formatCode="General" sourceLinked="1"/>
        <c:tickLblPos val="nextTo"/>
        <c:crossAx val="94757248"/>
        <c:crosses val="autoZero"/>
        <c:auto val="1"/>
        <c:lblAlgn val="ctr"/>
        <c:lblOffset val="100"/>
      </c:catAx>
      <c:valAx>
        <c:axId val="94757248"/>
        <c:scaling>
          <c:orientation val="minMax"/>
        </c:scaling>
        <c:axPos val="l"/>
        <c:majorGridlines/>
        <c:numFmt formatCode="0%" sourceLinked="1"/>
        <c:tickLblPos val="nextTo"/>
        <c:crossAx val="94751360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dLbls>
            <c:dLbl>
              <c:idx val="33"/>
              <c:layout>
                <c:manualLayout>
                  <c:x val="-5.18358413777903E-2"/>
                  <c:y val="-3.9553646857881422E-1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029-43F6-9A1F-C2AE25A8068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29-43F6-9A1F-C2AE25A8068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029-43F6-9A1F-C2AE25A80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29-43F6-9A1F-C2AE25A80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data'!$C$2:$C$57</c:f>
              <c:numCache>
                <c:formatCode>0%</c:formatCode>
                <c:ptCount val="56"/>
                <c:pt idx="1">
                  <c:v>0.61</c:v>
                </c:pt>
                <c:pt idx="2">
                  <c:v>0.56000000000000005</c:v>
                </c:pt>
                <c:pt idx="3">
                  <c:v>0.68</c:v>
                </c:pt>
                <c:pt idx="4">
                  <c:v>0.6</c:v>
                </c:pt>
                <c:pt idx="5">
                  <c:v>0.59</c:v>
                </c:pt>
                <c:pt idx="6">
                  <c:v>0.89</c:v>
                </c:pt>
                <c:pt idx="7">
                  <c:v>0.79</c:v>
                </c:pt>
                <c:pt idx="8">
                  <c:v>0.82</c:v>
                </c:pt>
                <c:pt idx="9">
                  <c:v>0.81</c:v>
                </c:pt>
                <c:pt idx="10">
                  <c:v>0.86</c:v>
                </c:pt>
                <c:pt idx="52" formatCode="0.0%">
                  <c:v>0.7210000000000002</c:v>
                </c:pt>
                <c:pt idx="55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29-43F6-9A1F-C2AE25A80682}"/>
            </c:ext>
          </c:extLst>
        </c:ser>
        <c:dLbls/>
        <c:axId val="128851328"/>
        <c:axId val="128877696"/>
      </c:barChart>
      <c:catAx>
        <c:axId val="128851328"/>
        <c:scaling>
          <c:orientation val="minMax"/>
        </c:scaling>
        <c:axPos val="b"/>
        <c:numFmt formatCode="General" sourceLinked="1"/>
        <c:tickLblPos val="nextTo"/>
        <c:crossAx val="128877696"/>
        <c:crosses val="autoZero"/>
        <c:auto val="1"/>
        <c:lblAlgn val="ctr"/>
        <c:lblOffset val="100"/>
      </c:catAx>
      <c:valAx>
        <c:axId val="128877696"/>
        <c:scaling>
          <c:orientation val="minMax"/>
        </c:scaling>
        <c:axPos val="l"/>
        <c:majorGridlines/>
        <c:numFmt formatCode="0%" sourceLinked="1"/>
        <c:tickLblPos val="nextTo"/>
        <c:crossAx val="12885132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barChart>
        <c:barDir val="col"/>
        <c:grouping val="clustere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4.7019317720081423E-2"/>
                  <c:y val="-4.2777292593055896E-1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3EB-4A45-B2BF-462A4C7CDDD7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0"/>
                  <c:y val="-5.600001175853267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EB-4A45-B2BF-462A4C7CDDD7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Data'!$C$6:$C$61</c:f>
              <c:numCache>
                <c:formatCode>General</c:formatCode>
                <c:ptCount val="56"/>
                <c:pt idx="34">
                  <c:v>130</c:v>
                </c:pt>
                <c:pt idx="35">
                  <c:v>130</c:v>
                </c:pt>
                <c:pt idx="36">
                  <c:v>130</c:v>
                </c:pt>
                <c:pt idx="37">
                  <c:v>130</c:v>
                </c:pt>
                <c:pt idx="52" formatCode="0.0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EB-4A45-B2BF-462A4C7CDDD7}"/>
            </c:ext>
          </c:extLst>
        </c:ser>
        <c:dLbls/>
        <c:axId val="128893312"/>
        <c:axId val="128894848"/>
      </c:barChart>
      <c:catAx>
        <c:axId val="128893312"/>
        <c:scaling>
          <c:orientation val="minMax"/>
        </c:scaling>
        <c:axPos val="b"/>
        <c:numFmt formatCode="General" sourceLinked="1"/>
        <c:tickLblPos val="nextTo"/>
        <c:crossAx val="128894848"/>
        <c:crosses val="autoZero"/>
        <c:auto val="1"/>
        <c:lblAlgn val="ctr"/>
        <c:lblOffset val="100"/>
      </c:catAx>
      <c:valAx>
        <c:axId val="128894848"/>
        <c:scaling>
          <c:orientation val="minMax"/>
          <c:min val="500"/>
        </c:scaling>
        <c:axPos val="l"/>
        <c:majorGridlines/>
        <c:numFmt formatCode="General" sourceLinked="1"/>
        <c:tickLblPos val="nextTo"/>
        <c:crossAx val="128893312"/>
        <c:crosses val="autoZero"/>
        <c:crossBetween val="between"/>
        <c:majorUnit val="25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barChart>
        <c:barDir val="col"/>
        <c:grouping val="clustered"/>
        <c:ser>
          <c:idx val="0"/>
          <c:order val="0"/>
          <c:tx>
            <c:v>Production ( ton )</c:v>
          </c:tx>
          <c:dLbls>
            <c:dLbl>
              <c:idx val="33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D9-4359-BBE6-71CA6E7AED58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5.8848251674047409E-3"/>
                  <c:y val="-5.600001175853267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D9-4359-BBE6-71CA6E7AED58}"/>
                </c:ext>
                <c:ext xmlns:c15="http://schemas.microsoft.com/office/drawing/2012/chart" uri="{CE6537A1-D6FC-4f65-9D91-7224C49458BB}"/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Data'!$I$6:$I$61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5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D9-4359-BBE6-71CA6E7AED58}"/>
            </c:ext>
          </c:extLst>
        </c:ser>
        <c:dLbls/>
        <c:axId val="128943232"/>
        <c:axId val="128944768"/>
      </c:barChart>
      <c:catAx>
        <c:axId val="128943232"/>
        <c:scaling>
          <c:orientation val="minMax"/>
        </c:scaling>
        <c:axPos val="b"/>
        <c:numFmt formatCode="General" sourceLinked="1"/>
        <c:tickLblPos val="nextTo"/>
        <c:crossAx val="128944768"/>
        <c:crosses val="autoZero"/>
        <c:auto val="1"/>
        <c:lblAlgn val="ctr"/>
        <c:lblOffset val="100"/>
      </c:catAx>
      <c:valAx>
        <c:axId val="128944768"/>
        <c:scaling>
          <c:orientation val="minMax"/>
          <c:max val="80"/>
          <c:min val="20"/>
        </c:scaling>
        <c:axPos val="l"/>
        <c:majorGridlines/>
        <c:numFmt formatCode="0.0" sourceLinked="1"/>
        <c:tickLblPos val="nextTo"/>
        <c:crossAx val="12894323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'Production Data'!$A$6:$A$61</c:f>
              <c:strCache>
                <c:ptCount val="1"/>
                <c:pt idx="0">
                  <c:v>1 2 3 4 5 6 7 8 9 10 11 12 13 14 15 16 17 18 19 20 21 22 23 24 25 26 27 28 29 30 31 32 33 34 35 36 37 38 39 40 41 42 43 44 45 46 47 48 49 50 51 52 A T</c:v>
                </c:pt>
              </c:strCache>
            </c:strRef>
          </c:tx>
          <c:dLbls>
            <c:dLbl>
              <c:idx val="3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8E5-4AE3-BDBE-F8821520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Data'!$K$6:$K$61</c:f>
              <c:numCache>
                <c:formatCode>0.00%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3.95E-2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E5-4AE3-BDBE-F8821520FC6D}"/>
            </c:ext>
          </c:extLst>
        </c:ser>
        <c:dLbls/>
        <c:axId val="128973056"/>
        <c:axId val="153890816"/>
      </c:barChart>
      <c:catAx>
        <c:axId val="128973056"/>
        <c:scaling>
          <c:orientation val="minMax"/>
        </c:scaling>
        <c:axPos val="b"/>
        <c:numFmt formatCode="General" sourceLinked="1"/>
        <c:tickLblPos val="nextTo"/>
        <c:crossAx val="153890816"/>
        <c:crosses val="autoZero"/>
        <c:auto val="1"/>
        <c:lblAlgn val="ctr"/>
        <c:lblOffset val="100"/>
      </c:catAx>
      <c:valAx>
        <c:axId val="153890816"/>
        <c:scaling>
          <c:orientation val="minMax"/>
        </c:scaling>
        <c:axPos val="l"/>
        <c:majorGridlines/>
        <c:numFmt formatCode="0.00%" sourceLinked="1"/>
        <c:tickLblPos val="nextTo"/>
        <c:crossAx val="128973056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Pt>
            <c:idx val="33"/>
            <c:marker>
              <c:symbol val="diamond"/>
              <c:size val="8"/>
              <c:spPr>
                <a:solidFill>
                  <a:schemeClr val="accent1"/>
                </a:solidFill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0-DB9D-4554-B218-5989E831FED1}"/>
              </c:ext>
            </c:extLst>
          </c:dPt>
          <c:dLbls>
            <c:dLbl>
              <c:idx val="33"/>
              <c:layout>
                <c:manualLayout>
                  <c:x val="-0.16124668246881238"/>
                  <c:y val="-9.257092791786118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9D-4554-B218-5989E831FED1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7801152149795144E-2"/>
                  <c:y val="-8.331383512607504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9D-4554-B218-5989E831FED1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599E-2"/>
                  <c:y val="-0.1203422062932195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B9D-4554-B218-5989E831FE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5.5602304299589454E-3"/>
                  <c:y val="-0.1110851135014333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B9D-4554-B218-5989E831FE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Data'!$L$6:$L$61</c:f>
              <c:numCache>
                <c:formatCode>0.00</c:formatCode>
                <c:ptCount val="56"/>
                <c:pt idx="37">
                  <c:v>799100</c:v>
                </c:pt>
                <c:pt idx="52" formatCode="0">
                  <c:v>799100</c:v>
                </c:pt>
                <c:pt idx="55" formatCode="General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B9D-4554-B218-5989E831FED1}"/>
            </c:ext>
          </c:extLst>
        </c:ser>
        <c:dLbls/>
        <c:marker val="1"/>
        <c:axId val="98806400"/>
        <c:axId val="98959744"/>
      </c:lineChart>
      <c:catAx>
        <c:axId val="98806400"/>
        <c:scaling>
          <c:orientation val="minMax"/>
        </c:scaling>
        <c:axPos val="b"/>
        <c:numFmt formatCode="General" sourceLinked="1"/>
        <c:tickLblPos val="nextTo"/>
        <c:crossAx val="98959744"/>
        <c:crosses val="autoZero"/>
        <c:auto val="1"/>
        <c:lblAlgn val="ctr"/>
        <c:lblOffset val="100"/>
      </c:catAx>
      <c:valAx>
        <c:axId val="98959744"/>
        <c:scaling>
          <c:orientation val="minMax"/>
        </c:scaling>
        <c:axPos val="l"/>
        <c:majorGridlines/>
        <c:numFmt formatCode="0.00" sourceLinked="1"/>
        <c:tickLblPos val="nextTo"/>
        <c:crossAx val="98806400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'planning data'!$D$1</c:f>
              <c:strCache>
                <c:ptCount val="1"/>
                <c:pt idx="0">
                  <c:v>Availability GF (%)</c:v>
                </c:pt>
              </c:strCache>
            </c:strRef>
          </c:tx>
          <c:dLbls>
            <c:dLbl>
              <c:idx val="33"/>
              <c:layout>
                <c:manualLayout>
                  <c:x val="-6.2812262824132978E-2"/>
                  <c:y val="1.9776823428940717E-1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43-49BC-82A2-283083E1703C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43-49BC-82A2-283083E1703C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1159420289855067E-2"/>
                  <c:y val="0.129449794205405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43-49BC-82A2-283083E170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5.7971014492752557E-3"/>
                  <c:y val="2.588995884108118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F43-49BC-82A2-283083E170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data'!$D$2:$D$57</c:f>
              <c:numCache>
                <c:formatCode>0%</c:formatCode>
                <c:ptCount val="56"/>
                <c:pt idx="2">
                  <c:v>1</c:v>
                </c:pt>
                <c:pt idx="3" formatCode="0.00%">
                  <c:v>1</c:v>
                </c:pt>
                <c:pt idx="4" formatCode="0.00%">
                  <c:v>0.9</c:v>
                </c:pt>
                <c:pt idx="5" formatCode="0.00%">
                  <c:v>1</c:v>
                </c:pt>
                <c:pt idx="6" formatCode="0.00%">
                  <c:v>0.99</c:v>
                </c:pt>
                <c:pt idx="7" formatCode="0.00%">
                  <c:v>0.99</c:v>
                </c:pt>
                <c:pt idx="8" formatCode="0.00%">
                  <c:v>1</c:v>
                </c:pt>
                <c:pt idx="9" formatCode="0.00%">
                  <c:v>1</c:v>
                </c:pt>
                <c:pt idx="10" formatCode="0.00%">
                  <c:v>1</c:v>
                </c:pt>
                <c:pt idx="11" formatCode="0.00%">
                  <c:v>1</c:v>
                </c:pt>
                <c:pt idx="52" formatCode="0.0%">
                  <c:v>0.98799999999999988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F43-49BC-82A2-283083E1703C}"/>
            </c:ext>
          </c:extLst>
        </c:ser>
        <c:dLbls/>
        <c:axId val="128756736"/>
        <c:axId val="128766720"/>
      </c:barChart>
      <c:catAx>
        <c:axId val="128756736"/>
        <c:scaling>
          <c:orientation val="minMax"/>
        </c:scaling>
        <c:axPos val="b"/>
        <c:numFmt formatCode="General" sourceLinked="1"/>
        <c:tickLblPos val="nextTo"/>
        <c:crossAx val="128766720"/>
        <c:crosses val="autoZero"/>
        <c:auto val="1"/>
        <c:lblAlgn val="ctr"/>
        <c:lblOffset val="100"/>
      </c:catAx>
      <c:valAx>
        <c:axId val="128766720"/>
        <c:scaling>
          <c:orientation val="minMax"/>
          <c:max val="1.1000000000000001"/>
          <c:min val="0.5"/>
        </c:scaling>
        <c:axPos val="l"/>
        <c:majorGridlines/>
        <c:numFmt formatCode="0%" sourceLinked="1"/>
        <c:tickLblPos val="nextTo"/>
        <c:crossAx val="12875673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dLbls>
            <c:dLbl>
              <c:idx val="33"/>
              <c:layout>
                <c:manualLayout>
                  <c:x val="-6.9114455170387085E-2"/>
                  <c:y val="0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47D-40CB-9A02-33852F6E910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7D-40CB-9A02-33852F6E910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7.4873993101252687E-2"/>
                  <c:y val="5.2805262231486634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7D-40CB-9A02-33852F6E91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7D-40CB-9A02-33852F6E91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data'!$E$2:$E$57</c:f>
              <c:numCache>
                <c:formatCode>0%</c:formatCode>
                <c:ptCount val="56"/>
                <c:pt idx="2">
                  <c:v>0.95</c:v>
                </c:pt>
                <c:pt idx="3" formatCode="0.00%">
                  <c:v>0.9</c:v>
                </c:pt>
                <c:pt idx="4" formatCode="0.00%">
                  <c:v>0.99</c:v>
                </c:pt>
                <c:pt idx="5" formatCode="0.00%">
                  <c:v>0.99</c:v>
                </c:pt>
                <c:pt idx="6" formatCode="0.00%">
                  <c:v>0.99</c:v>
                </c:pt>
                <c:pt idx="7" formatCode="0.00%">
                  <c:v>1</c:v>
                </c:pt>
                <c:pt idx="8" formatCode="0.00%">
                  <c:v>1</c:v>
                </c:pt>
                <c:pt idx="9" formatCode="0.00%">
                  <c:v>0.95</c:v>
                </c:pt>
                <c:pt idx="10" formatCode="0.00%">
                  <c:v>1</c:v>
                </c:pt>
                <c:pt idx="11" formatCode="0.00%">
                  <c:v>0.96</c:v>
                </c:pt>
                <c:pt idx="52" formatCode="0.0%">
                  <c:v>0.97300000000000009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7D-40CB-9A02-33852F6E910B}"/>
            </c:ext>
          </c:extLst>
        </c:ser>
        <c:dLbls/>
        <c:axId val="154021888"/>
        <c:axId val="154023424"/>
      </c:barChart>
      <c:catAx>
        <c:axId val="154021888"/>
        <c:scaling>
          <c:orientation val="minMax"/>
        </c:scaling>
        <c:axPos val="b"/>
        <c:numFmt formatCode="General" sourceLinked="1"/>
        <c:tickLblPos val="nextTo"/>
        <c:crossAx val="154023424"/>
        <c:crosses val="autoZero"/>
        <c:auto val="1"/>
        <c:lblAlgn val="ctr"/>
        <c:lblOffset val="100"/>
      </c:catAx>
      <c:valAx>
        <c:axId val="154023424"/>
        <c:scaling>
          <c:orientation val="minMax"/>
          <c:max val="1.1000000000000001"/>
          <c:min val="0.5"/>
        </c:scaling>
        <c:axPos val="l"/>
        <c:majorGridlines/>
        <c:numFmt formatCode="0%" sourceLinked="1"/>
        <c:tickLblPos val="nextTo"/>
        <c:crossAx val="15402188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dLbls>
            <c:dLbl>
              <c:idx val="33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A5-4671-8FFD-24A167B235C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A5-4671-8FFD-24A167B235C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4.0579691621731556E-2"/>
                  <c:y val="2.5806451612903205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A5-4671-8FFD-24A167B235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A5-4671-8FFD-24A167B235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data'!$F$2:$F$57</c:f>
              <c:numCache>
                <c:formatCode>0%</c:formatCode>
                <c:ptCount val="56"/>
                <c:pt idx="2">
                  <c:v>0.92</c:v>
                </c:pt>
                <c:pt idx="3" formatCode="0.00%">
                  <c:v>0.94</c:v>
                </c:pt>
                <c:pt idx="4" formatCode="0.00%">
                  <c:v>0.78</c:v>
                </c:pt>
                <c:pt idx="5" formatCode="0.00%">
                  <c:v>0.93</c:v>
                </c:pt>
                <c:pt idx="6" formatCode="0.00%">
                  <c:v>0.63</c:v>
                </c:pt>
                <c:pt idx="7" formatCode="0.00%">
                  <c:v>0.88</c:v>
                </c:pt>
                <c:pt idx="8" formatCode="0.00%">
                  <c:v>0.76</c:v>
                </c:pt>
                <c:pt idx="9" formatCode="0.00%">
                  <c:v>0.87</c:v>
                </c:pt>
                <c:pt idx="10" formatCode="0.00%">
                  <c:v>0.91</c:v>
                </c:pt>
                <c:pt idx="11" formatCode="0.00%">
                  <c:v>0.9</c:v>
                </c:pt>
                <c:pt idx="52" formatCode="0.0%">
                  <c:v>0.85199999999999998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A5-4671-8FFD-24A167B235C2}"/>
            </c:ext>
          </c:extLst>
        </c:ser>
        <c:dLbls/>
        <c:axId val="154071808"/>
        <c:axId val="154073344"/>
      </c:barChart>
      <c:catAx>
        <c:axId val="154071808"/>
        <c:scaling>
          <c:orientation val="minMax"/>
        </c:scaling>
        <c:axPos val="b"/>
        <c:numFmt formatCode="General" sourceLinked="1"/>
        <c:tickLblPos val="nextTo"/>
        <c:crossAx val="154073344"/>
        <c:crosses val="autoZero"/>
        <c:auto val="1"/>
        <c:lblAlgn val="ctr"/>
        <c:lblOffset val="100"/>
      </c:catAx>
      <c:valAx>
        <c:axId val="154073344"/>
        <c:scaling>
          <c:orientation val="minMax"/>
          <c:max val="1.1000000000000001"/>
          <c:min val="0.5"/>
        </c:scaling>
        <c:axPos val="l"/>
        <c:majorGridlines/>
        <c:numFmt formatCode="0%" sourceLinked="1"/>
        <c:tickLblPos val="nextTo"/>
        <c:crossAx val="15407180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dLbls>
            <c:dLbl>
              <c:idx val="33"/>
              <c:layout>
                <c:manualLayout>
                  <c:x val="-2.3138100298199096E-2"/>
                  <c:y val="-7.7669929302017104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3B7-4CBE-8ED2-C79ABFDC5CC2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3B7-4CBE-8ED2-C79ABFDC5CC2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3B7-4CBE-8ED2-C79ABFDC5C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B7-4CBE-8ED2-C79ABFDC5C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data'!$G$2:$G$57</c:f>
              <c:numCache>
                <c:formatCode>0.00%</c:formatCode>
                <c:ptCount val="56"/>
                <c:pt idx="1">
                  <c:v>1.1429</c:v>
                </c:pt>
                <c:pt idx="2">
                  <c:v>1.05</c:v>
                </c:pt>
                <c:pt idx="3">
                  <c:v>2.2000000000000002</c:v>
                </c:pt>
                <c:pt idx="4">
                  <c:v>1.1841999999999999</c:v>
                </c:pt>
                <c:pt idx="5">
                  <c:v>1</c:v>
                </c:pt>
                <c:pt idx="6">
                  <c:v>0.86360000000000003</c:v>
                </c:pt>
                <c:pt idx="7">
                  <c:v>0.81820000000000004</c:v>
                </c:pt>
                <c:pt idx="8">
                  <c:v>1.6</c:v>
                </c:pt>
                <c:pt idx="9">
                  <c:v>1</c:v>
                </c:pt>
                <c:pt idx="10">
                  <c:v>1.0455000000000001</c:v>
                </c:pt>
                <c:pt idx="52" formatCode="0.0%">
                  <c:v>1.1904400000000002</c:v>
                </c:pt>
                <c:pt idx="55" formatCode="0%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B7-4CBE-8ED2-C79ABFDC5CC2}"/>
            </c:ext>
          </c:extLst>
        </c:ser>
        <c:dLbls/>
        <c:axId val="153975424"/>
        <c:axId val="154075520"/>
      </c:barChart>
      <c:catAx>
        <c:axId val="153975424"/>
        <c:scaling>
          <c:orientation val="minMax"/>
        </c:scaling>
        <c:axPos val="b"/>
        <c:numFmt formatCode="General" sourceLinked="0"/>
        <c:tickLblPos val="nextTo"/>
        <c:crossAx val="154075520"/>
        <c:crosses val="autoZero"/>
        <c:auto val="1"/>
        <c:lblAlgn val="ctr"/>
        <c:lblOffset val="100"/>
      </c:catAx>
      <c:valAx>
        <c:axId val="154075520"/>
        <c:scaling>
          <c:orientation val="minMax"/>
        </c:scaling>
        <c:axPos val="l"/>
        <c:majorGridlines/>
        <c:numFmt formatCode="0%" sourceLinked="1"/>
        <c:tickLblPos val="nextTo"/>
        <c:crossAx val="153975424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dLbls>
            <c:dLbl>
              <c:idx val="33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D2-4587-A2C4-4F4CED92A47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D2-4587-A2C4-4F4CED92A47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D2-4587-A2C4-4F4CED92A4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D2-4587-A2C4-4F4CED92A4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'planning data'!$A$2:$A$57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'planning data'!$H$2:$H$57</c:f>
              <c:numCache>
                <c:formatCode>0.00%</c:formatCode>
                <c:ptCount val="56"/>
                <c:pt idx="0">
                  <c:v>1.2999999999999999E-3</c:v>
                </c:pt>
                <c:pt idx="1">
                  <c:v>5.9999999999999995E-4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2.9999999999999997E-4</c:v>
                </c:pt>
                <c:pt idx="5">
                  <c:v>1.4E-3</c:v>
                </c:pt>
                <c:pt idx="6">
                  <c:v>5.4999999999999997E-3</c:v>
                </c:pt>
                <c:pt idx="7">
                  <c:v>2.2000000000000001E-3</c:v>
                </c:pt>
                <c:pt idx="8">
                  <c:v>1.5E-3</c:v>
                </c:pt>
                <c:pt idx="9">
                  <c:v>1.1000000000000001E-3</c:v>
                </c:pt>
                <c:pt idx="10">
                  <c:v>1.1999999999999999E-3</c:v>
                </c:pt>
                <c:pt idx="52" formatCode="0.0%">
                  <c:v>1.5E-3</c:v>
                </c:pt>
                <c:pt idx="55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D2-4587-A2C4-4F4CED92A47B}"/>
            </c:ext>
          </c:extLst>
        </c:ser>
        <c:dLbls/>
        <c:axId val="154094976"/>
        <c:axId val="154100864"/>
      </c:barChart>
      <c:catAx>
        <c:axId val="154094976"/>
        <c:scaling>
          <c:orientation val="minMax"/>
        </c:scaling>
        <c:axPos val="b"/>
        <c:numFmt formatCode="General" sourceLinked="0"/>
        <c:tickLblPos val="nextTo"/>
        <c:crossAx val="154100864"/>
        <c:crosses val="autoZero"/>
        <c:auto val="1"/>
        <c:lblAlgn val="ctr"/>
        <c:lblOffset val="100"/>
      </c:catAx>
      <c:valAx>
        <c:axId val="154100864"/>
        <c:scaling>
          <c:orientation val="minMax"/>
        </c:scaling>
        <c:axPos val="l"/>
        <c:majorGridlines/>
        <c:numFmt formatCode="0.00%" sourceLinked="0"/>
        <c:tickLblPos val="nextTo"/>
        <c:txPr>
          <a:bodyPr/>
          <a:lstStyle/>
          <a:p>
            <a:pPr>
              <a:defRPr sz="830" kern="1000" baseline="0"/>
            </a:pPr>
            <a:endParaRPr lang="fr-FR"/>
          </a:p>
        </c:txPr>
        <c:crossAx val="15409497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788524389918215"/>
                  <c:y val="-0.1203422062932195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74C-4DEA-A5BD-1272FE635CF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573705774603639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4C-4DEA-A5BD-1272FE635CF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4C-4DEA-A5BD-1272FE635CF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018280207096472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4C-4DEA-A5BD-1272FE635CF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Data'!$M$6:$M$61</c:f>
              <c:numCache>
                <c:formatCode>0.00</c:formatCode>
                <c:ptCount val="56"/>
                <c:pt idx="37">
                  <c:v>766500</c:v>
                </c:pt>
                <c:pt idx="52" formatCode="0">
                  <c:v>766500</c:v>
                </c:pt>
                <c:pt idx="55" formatCode="General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4C-4DEA-A5BD-1272FE635CFB}"/>
            </c:ext>
          </c:extLst>
        </c:ser>
        <c:dLbls/>
        <c:marker val="1"/>
        <c:axId val="98790784"/>
        <c:axId val="98985088"/>
      </c:lineChart>
      <c:catAx>
        <c:axId val="98790784"/>
        <c:scaling>
          <c:orientation val="minMax"/>
        </c:scaling>
        <c:axPos val="b"/>
        <c:numFmt formatCode="General" sourceLinked="1"/>
        <c:tickLblPos val="nextTo"/>
        <c:crossAx val="98985088"/>
        <c:crosses val="autoZero"/>
        <c:auto val="1"/>
        <c:lblAlgn val="ctr"/>
        <c:lblOffset val="100"/>
      </c:catAx>
      <c:valAx>
        <c:axId val="98985088"/>
        <c:scaling>
          <c:orientation val="minMax"/>
        </c:scaling>
        <c:axPos val="l"/>
        <c:majorGridlines/>
        <c:numFmt formatCode="0.00" sourceLinked="1"/>
        <c:tickLblPos val="nextTo"/>
        <c:crossAx val="9879078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2788524389918215"/>
                  <c:y val="-0.1481134846685778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1A0-40AA-AA39-849D3CD2C204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67973699686E-2"/>
                  <c:y val="-0.1295992990850056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1A0-40AA-AA39-849D3CD2C204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5.5602279956166151E-2"/>
                  <c:y val="-4.628546395893058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1A0-40AA-AA39-849D3CD2C20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0"/>
                  <c:y val="-0.1295992990850057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1A0-40AA-AA39-849D3CD2C20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Data'!$N$6:$N$61</c:f>
              <c:numCache>
                <c:formatCode>0.00</c:formatCode>
                <c:ptCount val="56"/>
                <c:pt idx="37">
                  <c:v>564881</c:v>
                </c:pt>
                <c:pt idx="52" formatCode="0">
                  <c:v>564881</c:v>
                </c:pt>
                <c:pt idx="55" formatCode="General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A0-40AA-AA39-849D3CD2C204}"/>
            </c:ext>
          </c:extLst>
        </c:ser>
        <c:dLbls/>
        <c:marker val="1"/>
        <c:axId val="99017088"/>
        <c:axId val="99018624"/>
      </c:lineChart>
      <c:catAx>
        <c:axId val="99017088"/>
        <c:scaling>
          <c:orientation val="minMax"/>
        </c:scaling>
        <c:axPos val="b"/>
        <c:numFmt formatCode="General" sourceLinked="1"/>
        <c:tickLblPos val="nextTo"/>
        <c:crossAx val="99018624"/>
        <c:crosses val="autoZero"/>
        <c:auto val="1"/>
        <c:lblAlgn val="ctr"/>
        <c:lblOffset val="100"/>
      </c:catAx>
      <c:valAx>
        <c:axId val="99018624"/>
        <c:scaling>
          <c:orientation val="minMax"/>
        </c:scaling>
        <c:axPos val="l"/>
        <c:majorGridlines/>
        <c:numFmt formatCode="0.00" sourceLinked="1"/>
        <c:tickLblPos val="nextTo"/>
        <c:crossAx val="9901708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1676473678680259"/>
                  <c:y val="-0.1388563918767918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B86-4B1A-994E-B112934027E4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3361353367657873E-2"/>
                  <c:y val="-0.1295992990850056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86-4B1A-994E-B112934027E4}"/>
                </c:ex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0"/>
                  <c:y val="8.331383512607504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B86-4B1A-994E-B112934027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Data'!$O$6:$O$61</c:f>
              <c:numCache>
                <c:formatCode>0.00</c:formatCode>
                <c:ptCount val="56"/>
                <c:pt idx="37">
                  <c:v>247400</c:v>
                </c:pt>
                <c:pt idx="52" formatCode="0">
                  <c:v>247400</c:v>
                </c:pt>
                <c:pt idx="55" formatCode="General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86-4B1A-994E-B112934027E4}"/>
            </c:ext>
          </c:extLst>
        </c:ser>
        <c:dLbls/>
        <c:marker val="1"/>
        <c:axId val="99329152"/>
        <c:axId val="99330688"/>
      </c:lineChart>
      <c:catAx>
        <c:axId val="99329152"/>
        <c:scaling>
          <c:orientation val="minMax"/>
        </c:scaling>
        <c:axPos val="b"/>
        <c:numFmt formatCode="General" sourceLinked="1"/>
        <c:tickLblPos val="nextTo"/>
        <c:crossAx val="99330688"/>
        <c:crosses val="autoZero"/>
        <c:auto val="1"/>
        <c:lblAlgn val="ctr"/>
        <c:lblOffset val="100"/>
      </c:catAx>
      <c:valAx>
        <c:axId val="99330688"/>
        <c:scaling>
          <c:orientation val="minMax"/>
        </c:scaling>
        <c:axPos val="l"/>
        <c:majorGridlines/>
        <c:numFmt formatCode="0.00" sourceLinked="1"/>
        <c:tickLblPos val="nextTo"/>
        <c:crossAx val="9932915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900569989041539"/>
                  <c:y val="-0.14811348466857785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08E-44FF-965C-195CA6EB8F1B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8921595969316297E-2"/>
                  <c:y val="-0.1295992990850056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08E-44FF-965C-195CA6EB8F1B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08E-44FF-965C-195CA6EB8F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6.1162507951782775E-2"/>
                  <c:y val="-4.628546395893058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08E-44FF-965C-195CA6EB8F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Data'!$P$6:$P$61</c:f>
              <c:numCache>
                <c:formatCode>0.00</c:formatCode>
                <c:ptCount val="56"/>
                <c:pt idx="37">
                  <c:v>220345</c:v>
                </c:pt>
                <c:pt idx="52" formatCode="0">
                  <c:v>220345</c:v>
                </c:pt>
                <c:pt idx="55" formatCode="General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8E-44FF-965C-195CA6EB8F1B}"/>
            </c:ext>
          </c:extLst>
        </c:ser>
        <c:dLbls/>
        <c:marker val="1"/>
        <c:axId val="99428224"/>
        <c:axId val="99429760"/>
      </c:lineChart>
      <c:catAx>
        <c:axId val="99428224"/>
        <c:scaling>
          <c:orientation val="minMax"/>
        </c:scaling>
        <c:axPos val="b"/>
        <c:numFmt formatCode="General" sourceLinked="1"/>
        <c:tickLblPos val="nextTo"/>
        <c:crossAx val="99429760"/>
        <c:crosses val="autoZero"/>
        <c:auto val="1"/>
        <c:lblAlgn val="ctr"/>
        <c:lblOffset val="100"/>
      </c:catAx>
      <c:valAx>
        <c:axId val="99429760"/>
        <c:scaling>
          <c:orientation val="minMax"/>
        </c:scaling>
        <c:axPos val="l"/>
        <c:majorGridlines/>
        <c:numFmt formatCode="0.00" sourceLinked="1"/>
        <c:tickLblPos val="nextTo"/>
        <c:crossAx val="9942822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v>Production ( ton )</c:v>
          </c:tx>
          <c:dLbls>
            <c:dLbl>
              <c:idx val="33"/>
              <c:layout>
                <c:manualLayout>
                  <c:x val="-0.13344553031901724"/>
                  <c:y val="-9.257099539331738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5E0-4ED3-BB10-F549D540B4EA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2.2240921719836292E-2"/>
                  <c:y val="-0.14811359262930784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E0-4ED3-BB10-F549D540B4EA}"/>
                </c:ex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8.3403456449385696E-2"/>
                  <c:y val="-0.1110851944719809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E0-4ED3-BB10-F549D540B4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1.0193638030481873E-16"/>
                  <c:y val="-0.12959939355064437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5E0-4ED3-BB10-F549D540B4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elet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'Production Data'!$A$6:$A$61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A</c:v>
                </c:pt>
                <c:pt idx="55">
                  <c:v>T</c:v>
                </c:pt>
              </c:strCache>
            </c:strRef>
          </c:cat>
          <c:val>
            <c:numRef>
              <c:f>'Production Data'!$V$6:$V$61</c:f>
              <c:numCache>
                <c:formatCode>0.00</c:formatCode>
                <c:ptCount val="56"/>
                <c:pt idx="52" formatCode="0">
                  <c:v>0</c:v>
                </c:pt>
                <c:pt idx="55" formatCode="General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E0-4ED3-BB10-F549D540B4EA}"/>
            </c:ext>
          </c:extLst>
        </c:ser>
        <c:dLbls/>
        <c:marker val="1"/>
        <c:axId val="99457664"/>
        <c:axId val="99467648"/>
      </c:lineChart>
      <c:catAx>
        <c:axId val="99457664"/>
        <c:scaling>
          <c:orientation val="minMax"/>
        </c:scaling>
        <c:axPos val="b"/>
        <c:numFmt formatCode="General" sourceLinked="1"/>
        <c:tickLblPos val="nextTo"/>
        <c:crossAx val="99467648"/>
        <c:crosses val="autoZero"/>
        <c:auto val="1"/>
        <c:lblAlgn val="ctr"/>
        <c:lblOffset val="100"/>
      </c:catAx>
      <c:valAx>
        <c:axId val="99467648"/>
        <c:scaling>
          <c:orientation val="minMax"/>
        </c:scaling>
        <c:axPos val="l"/>
        <c:majorGridlines/>
        <c:numFmt formatCode="0.00" sourceLinked="1"/>
        <c:tickLblPos val="nextTo"/>
        <c:crossAx val="99457664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image" Target="../media/image3.png"/><Relationship Id="rId3" Type="http://schemas.openxmlformats.org/officeDocument/2006/relationships/chart" Target="../charts/chart37.xml"/><Relationship Id="rId7" Type="http://schemas.openxmlformats.org/officeDocument/2006/relationships/chart" Target="../charts/chart40.xml"/><Relationship Id="rId12" Type="http://schemas.openxmlformats.org/officeDocument/2006/relationships/image" Target="../media/image2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image" Target="../media/image1.png"/><Relationship Id="rId11" Type="http://schemas.openxmlformats.org/officeDocument/2006/relationships/chart" Target="../charts/chart44.xml"/><Relationship Id="rId5" Type="http://schemas.openxmlformats.org/officeDocument/2006/relationships/chart" Target="../charts/chart39.xml"/><Relationship Id="rId10" Type="http://schemas.openxmlformats.org/officeDocument/2006/relationships/chart" Target="../charts/chart43.xml"/><Relationship Id="rId4" Type="http://schemas.openxmlformats.org/officeDocument/2006/relationships/chart" Target="../charts/chart38.xml"/><Relationship Id="rId9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10886</xdr:colOff>
      <xdr:row>4</xdr:row>
      <xdr:rowOff>27856</xdr:rowOff>
    </xdr:from>
    <xdr:to>
      <xdr:col>27</xdr:col>
      <xdr:colOff>76200</xdr:colOff>
      <xdr:row>14</xdr:row>
      <xdr:rowOff>55070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97970</xdr:colOff>
      <xdr:row>4</xdr:row>
      <xdr:rowOff>1</xdr:rowOff>
    </xdr:from>
    <xdr:to>
      <xdr:col>53</xdr:col>
      <xdr:colOff>65313</xdr:colOff>
      <xdr:row>14</xdr:row>
      <xdr:rowOff>27215</xdr:rowOff>
    </xdr:to>
    <xdr:graphicFrame macro="">
      <xdr:nvGraphicFramePr>
        <xdr:cNvPr id="6" name="Diagram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57</xdr:col>
      <xdr:colOff>0</xdr:colOff>
      <xdr:row>4</xdr:row>
      <xdr:rowOff>0</xdr:rowOff>
    </xdr:from>
    <xdr:to>
      <xdr:col>80</xdr:col>
      <xdr:colOff>33618</xdr:colOff>
      <xdr:row>14</xdr:row>
      <xdr:rowOff>27214</xdr:rowOff>
    </xdr:to>
    <xdr:graphicFrame macro="">
      <xdr:nvGraphicFramePr>
        <xdr:cNvPr id="7" name="Diagramm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27</xdr:col>
      <xdr:colOff>65314</xdr:colOff>
      <xdr:row>30</xdr:row>
      <xdr:rowOff>27215</xdr:rowOff>
    </xdr:to>
    <xdr:graphicFrame macro="">
      <xdr:nvGraphicFramePr>
        <xdr:cNvPr id="8" name="Diagramm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20</xdr:row>
      <xdr:rowOff>0</xdr:rowOff>
    </xdr:from>
    <xdr:to>
      <xdr:col>53</xdr:col>
      <xdr:colOff>65314</xdr:colOff>
      <xdr:row>30</xdr:row>
      <xdr:rowOff>27215</xdr:rowOff>
    </xdr:to>
    <xdr:graphicFrame macro="">
      <xdr:nvGraphicFramePr>
        <xdr:cNvPr id="9" name="Diagramm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0</xdr:colOff>
      <xdr:row>20</xdr:row>
      <xdr:rowOff>0</xdr:rowOff>
    </xdr:from>
    <xdr:to>
      <xdr:col>79</xdr:col>
      <xdr:colOff>65315</xdr:colOff>
      <xdr:row>30</xdr:row>
      <xdr:rowOff>27215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20</xdr:row>
      <xdr:rowOff>0</xdr:rowOff>
    </xdr:from>
    <xdr:to>
      <xdr:col>105</xdr:col>
      <xdr:colOff>65315</xdr:colOff>
      <xdr:row>30</xdr:row>
      <xdr:rowOff>27215</xdr:rowOff>
    </xdr:to>
    <xdr:graphicFrame macro="">
      <xdr:nvGraphicFramePr>
        <xdr:cNvPr id="11" name="Diagramm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109</xdr:col>
      <xdr:colOff>0</xdr:colOff>
      <xdr:row>20</xdr:row>
      <xdr:rowOff>0</xdr:rowOff>
    </xdr:from>
    <xdr:to>
      <xdr:col>131</xdr:col>
      <xdr:colOff>65315</xdr:colOff>
      <xdr:row>30</xdr:row>
      <xdr:rowOff>27215</xdr:rowOff>
    </xdr:to>
    <xdr:graphicFrame macro="">
      <xdr:nvGraphicFramePr>
        <xdr:cNvPr id="12" name="Diagramm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27</xdr:col>
      <xdr:colOff>65314</xdr:colOff>
      <xdr:row>43</xdr:row>
      <xdr:rowOff>27214</xdr:rowOff>
    </xdr:to>
    <xdr:graphicFrame macro="">
      <xdr:nvGraphicFramePr>
        <xdr:cNvPr id="13" name="Diagramm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53</xdr:col>
      <xdr:colOff>65314</xdr:colOff>
      <xdr:row>43</xdr:row>
      <xdr:rowOff>27214</xdr:rowOff>
    </xdr:to>
    <xdr:graphicFrame macro="">
      <xdr:nvGraphicFramePr>
        <xdr:cNvPr id="14" name="Diagramm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57</xdr:col>
      <xdr:colOff>0</xdr:colOff>
      <xdr:row>33</xdr:row>
      <xdr:rowOff>0</xdr:rowOff>
    </xdr:from>
    <xdr:to>
      <xdr:col>79</xdr:col>
      <xdr:colOff>65315</xdr:colOff>
      <xdr:row>43</xdr:row>
      <xdr:rowOff>27214</xdr:rowOff>
    </xdr:to>
    <xdr:graphicFrame macro="">
      <xdr:nvGraphicFramePr>
        <xdr:cNvPr id="15" name="Diagramm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83</xdr:col>
      <xdr:colOff>0</xdr:colOff>
      <xdr:row>33</xdr:row>
      <xdr:rowOff>0</xdr:rowOff>
    </xdr:from>
    <xdr:to>
      <xdr:col>105</xdr:col>
      <xdr:colOff>65315</xdr:colOff>
      <xdr:row>43</xdr:row>
      <xdr:rowOff>27214</xdr:rowOff>
    </xdr:to>
    <xdr:graphicFrame macro="">
      <xdr:nvGraphicFramePr>
        <xdr:cNvPr id="16" name="Diagramm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109</xdr:col>
      <xdr:colOff>0</xdr:colOff>
      <xdr:row>33</xdr:row>
      <xdr:rowOff>0</xdr:rowOff>
    </xdr:from>
    <xdr:to>
      <xdr:col>131</xdr:col>
      <xdr:colOff>65315</xdr:colOff>
      <xdr:row>43</xdr:row>
      <xdr:rowOff>27214</xdr:rowOff>
    </xdr:to>
    <xdr:graphicFrame macro="">
      <xdr:nvGraphicFramePr>
        <xdr:cNvPr id="17" name="Diagramm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160</xdr:col>
      <xdr:colOff>0</xdr:colOff>
      <xdr:row>20</xdr:row>
      <xdr:rowOff>0</xdr:rowOff>
    </xdr:from>
    <xdr:to>
      <xdr:col>182</xdr:col>
      <xdr:colOff>65315</xdr:colOff>
      <xdr:row>30</xdr:row>
      <xdr:rowOff>27215</xdr:rowOff>
    </xdr:to>
    <xdr:graphicFrame macro="">
      <xdr:nvGraphicFramePr>
        <xdr:cNvPr id="18" name="Diagramm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27</xdr:col>
      <xdr:colOff>65314</xdr:colOff>
      <xdr:row>56</xdr:row>
      <xdr:rowOff>27214</xdr:rowOff>
    </xdr:to>
    <xdr:graphicFrame macro="">
      <xdr:nvGraphicFramePr>
        <xdr:cNvPr id="19" name="Diagramm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59</xdr:row>
      <xdr:rowOff>0</xdr:rowOff>
    </xdr:from>
    <xdr:to>
      <xdr:col>27</xdr:col>
      <xdr:colOff>65314</xdr:colOff>
      <xdr:row>69</xdr:row>
      <xdr:rowOff>27214</xdr:rowOff>
    </xdr:to>
    <xdr:graphicFrame macro="">
      <xdr:nvGraphicFramePr>
        <xdr:cNvPr id="20" name="Diagramm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53</xdr:col>
      <xdr:colOff>65314</xdr:colOff>
      <xdr:row>69</xdr:row>
      <xdr:rowOff>27214</xdr:rowOff>
    </xdr:to>
    <xdr:graphicFrame macro="">
      <xdr:nvGraphicFramePr>
        <xdr:cNvPr id="21" name="Diagramm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57</xdr:col>
      <xdr:colOff>0</xdr:colOff>
      <xdr:row>59</xdr:row>
      <xdr:rowOff>0</xdr:rowOff>
    </xdr:from>
    <xdr:to>
      <xdr:col>79</xdr:col>
      <xdr:colOff>65315</xdr:colOff>
      <xdr:row>69</xdr:row>
      <xdr:rowOff>27214</xdr:rowOff>
    </xdr:to>
    <xdr:graphicFrame macro="">
      <xdr:nvGraphicFramePr>
        <xdr:cNvPr id="22" name="Diagramm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83</xdr:col>
      <xdr:colOff>0</xdr:colOff>
      <xdr:row>59</xdr:row>
      <xdr:rowOff>0</xdr:rowOff>
    </xdr:from>
    <xdr:to>
      <xdr:col>105</xdr:col>
      <xdr:colOff>65315</xdr:colOff>
      <xdr:row>69</xdr:row>
      <xdr:rowOff>27214</xdr:rowOff>
    </xdr:to>
    <xdr:graphicFrame macro="">
      <xdr:nvGraphicFramePr>
        <xdr:cNvPr id="23" name="Diagramm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109</xdr:col>
      <xdr:colOff>0</xdr:colOff>
      <xdr:row>59</xdr:row>
      <xdr:rowOff>0</xdr:rowOff>
    </xdr:from>
    <xdr:to>
      <xdr:col>131</xdr:col>
      <xdr:colOff>65315</xdr:colOff>
      <xdr:row>69</xdr:row>
      <xdr:rowOff>27214</xdr:rowOff>
    </xdr:to>
    <xdr:graphicFrame macro="">
      <xdr:nvGraphicFramePr>
        <xdr:cNvPr id="24" name="Diagramm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72</xdr:row>
      <xdr:rowOff>0</xdr:rowOff>
    </xdr:from>
    <xdr:to>
      <xdr:col>27</xdr:col>
      <xdr:colOff>65314</xdr:colOff>
      <xdr:row>82</xdr:row>
      <xdr:rowOff>27214</xdr:rowOff>
    </xdr:to>
    <xdr:graphicFrame macro="">
      <xdr:nvGraphicFramePr>
        <xdr:cNvPr id="25" name="Diagramm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31</xdr:col>
      <xdr:colOff>0</xdr:colOff>
      <xdr:row>72</xdr:row>
      <xdr:rowOff>0</xdr:rowOff>
    </xdr:from>
    <xdr:to>
      <xdr:col>53</xdr:col>
      <xdr:colOff>65314</xdr:colOff>
      <xdr:row>82</xdr:row>
      <xdr:rowOff>27214</xdr:rowOff>
    </xdr:to>
    <xdr:graphicFrame macro="">
      <xdr:nvGraphicFramePr>
        <xdr:cNvPr id="26" name="Diagramm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0</xdr:colOff>
      <xdr:row>72</xdr:row>
      <xdr:rowOff>0</xdr:rowOff>
    </xdr:from>
    <xdr:to>
      <xdr:col>79</xdr:col>
      <xdr:colOff>65315</xdr:colOff>
      <xdr:row>82</xdr:row>
      <xdr:rowOff>27214</xdr:rowOff>
    </xdr:to>
    <xdr:graphicFrame macro="">
      <xdr:nvGraphicFramePr>
        <xdr:cNvPr id="27" name="Diagramm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83</xdr:col>
      <xdr:colOff>0</xdr:colOff>
      <xdr:row>72</xdr:row>
      <xdr:rowOff>0</xdr:rowOff>
    </xdr:from>
    <xdr:to>
      <xdr:col>105</xdr:col>
      <xdr:colOff>65315</xdr:colOff>
      <xdr:row>82</xdr:row>
      <xdr:rowOff>27214</xdr:rowOff>
    </xdr:to>
    <xdr:graphicFrame macro="">
      <xdr:nvGraphicFramePr>
        <xdr:cNvPr id="28" name="Diagramm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109</xdr:col>
      <xdr:colOff>0</xdr:colOff>
      <xdr:row>72</xdr:row>
      <xdr:rowOff>0</xdr:rowOff>
    </xdr:from>
    <xdr:to>
      <xdr:col>131</xdr:col>
      <xdr:colOff>65315</xdr:colOff>
      <xdr:row>82</xdr:row>
      <xdr:rowOff>27214</xdr:rowOff>
    </xdr:to>
    <xdr:graphicFrame macro="">
      <xdr:nvGraphicFramePr>
        <xdr:cNvPr id="29" name="Diagramm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159</xdr:col>
      <xdr:colOff>33617</xdr:colOff>
      <xdr:row>1</xdr:row>
      <xdr:rowOff>110032</xdr:rowOff>
    </xdr:from>
    <xdr:to>
      <xdr:col>185</xdr:col>
      <xdr:colOff>92635</xdr:colOff>
      <xdr:row>10</xdr:row>
      <xdr:rowOff>61976</xdr:rowOff>
    </xdr:to>
    <xdr:pic>
      <xdr:nvPicPr>
        <xdr:cNvPr id="30" name="Picture 2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70088" y="569473"/>
          <a:ext cx="2681194" cy="1240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182</xdr:col>
      <xdr:colOff>59865</xdr:colOff>
      <xdr:row>11</xdr:row>
      <xdr:rowOff>22225</xdr:rowOff>
    </xdr:from>
    <xdr:to>
      <xdr:col>185</xdr:col>
      <xdr:colOff>88439</xdr:colOff>
      <xdr:row>13</xdr:row>
      <xdr:rowOff>103188</xdr:rowOff>
    </xdr:to>
    <xdr:sp macro="" textlink="">
      <xdr:nvSpPr>
        <xdr:cNvPr id="31" name="Oval 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6431979" y="1981654"/>
          <a:ext cx="322489" cy="363991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178</xdr:col>
      <xdr:colOff>27206</xdr:colOff>
      <xdr:row>11</xdr:row>
      <xdr:rowOff>17463</xdr:rowOff>
    </xdr:from>
    <xdr:to>
      <xdr:col>181</xdr:col>
      <xdr:colOff>55781</xdr:colOff>
      <xdr:row>13</xdr:row>
      <xdr:rowOff>98425</xdr:rowOff>
    </xdr:to>
    <xdr:sp macro="" textlink="">
      <xdr:nvSpPr>
        <xdr:cNvPr id="32" name="Oval 1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16007435" y="1976892"/>
          <a:ext cx="322489" cy="36399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172</xdr:col>
      <xdr:colOff>92293</xdr:colOff>
      <xdr:row>11</xdr:row>
      <xdr:rowOff>12701</xdr:rowOff>
    </xdr:from>
    <xdr:to>
      <xdr:col>176</xdr:col>
      <xdr:colOff>22895</xdr:colOff>
      <xdr:row>13</xdr:row>
      <xdr:rowOff>93664</xdr:rowOff>
    </xdr:to>
    <xdr:sp macro="" textlink="">
      <xdr:nvSpPr>
        <xdr:cNvPr id="33" name="Oval 1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5926205" y="1895289"/>
          <a:ext cx="334014" cy="349904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160</xdr:col>
      <xdr:colOff>0</xdr:colOff>
      <xdr:row>35</xdr:row>
      <xdr:rowOff>0</xdr:rowOff>
    </xdr:from>
    <xdr:to>
      <xdr:col>182</xdr:col>
      <xdr:colOff>65315</xdr:colOff>
      <xdr:row>45</xdr:row>
      <xdr:rowOff>27215</xdr:rowOff>
    </xdr:to>
    <xdr:graphicFrame macro="">
      <xdr:nvGraphicFramePr>
        <xdr:cNvPr id="34" name="Diagramm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31</xdr:col>
      <xdr:colOff>0</xdr:colOff>
      <xdr:row>46</xdr:row>
      <xdr:rowOff>0</xdr:rowOff>
    </xdr:from>
    <xdr:to>
      <xdr:col>53</xdr:col>
      <xdr:colOff>65313</xdr:colOff>
      <xdr:row>56</xdr:row>
      <xdr:rowOff>27214</xdr:rowOff>
    </xdr:to>
    <xdr:graphicFrame macro="">
      <xdr:nvGraphicFramePr>
        <xdr:cNvPr id="35" name="Diagramm 1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83</xdr:col>
      <xdr:colOff>0</xdr:colOff>
      <xdr:row>4</xdr:row>
      <xdr:rowOff>0</xdr:rowOff>
    </xdr:from>
    <xdr:to>
      <xdr:col>106</xdr:col>
      <xdr:colOff>11206</xdr:colOff>
      <xdr:row>14</xdr:row>
      <xdr:rowOff>27214</xdr:rowOff>
    </xdr:to>
    <xdr:graphicFrame macro="">
      <xdr:nvGraphicFramePr>
        <xdr:cNvPr id="36" name="Diagramm 6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135</xdr:col>
      <xdr:colOff>33618</xdr:colOff>
      <xdr:row>19</xdr:row>
      <xdr:rowOff>123265</xdr:rowOff>
    </xdr:from>
    <xdr:to>
      <xdr:col>157</xdr:col>
      <xdr:colOff>98932</xdr:colOff>
      <xdr:row>30</xdr:row>
      <xdr:rowOff>16009</xdr:rowOff>
    </xdr:to>
    <xdr:graphicFrame macro="">
      <xdr:nvGraphicFramePr>
        <xdr:cNvPr id="37" name="Diagramm 11">
          <a:extLst>
            <a:ext uri="{FF2B5EF4-FFF2-40B4-BE49-F238E27FC236}">
              <a16:creationId xmlns="" xmlns:a16="http://schemas.microsoft.com/office/drawing/2014/main" id="{5AC9682D-2C3D-44E6-A694-34DD6ECE4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135</xdr:col>
      <xdr:colOff>0</xdr:colOff>
      <xdr:row>33</xdr:row>
      <xdr:rowOff>0</xdr:rowOff>
    </xdr:from>
    <xdr:to>
      <xdr:col>157</xdr:col>
      <xdr:colOff>65314</xdr:colOff>
      <xdr:row>43</xdr:row>
      <xdr:rowOff>27214</xdr:rowOff>
    </xdr:to>
    <xdr:graphicFrame macro="">
      <xdr:nvGraphicFramePr>
        <xdr:cNvPr id="38" name="Diagramm 16">
          <a:extLst>
            <a:ext uri="{FF2B5EF4-FFF2-40B4-BE49-F238E27FC236}">
              <a16:creationId xmlns="" xmlns:a16="http://schemas.microsoft.com/office/drawing/2014/main" id="{7767561D-7E97-40D1-93C4-0D6A61328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135</xdr:col>
      <xdr:colOff>0</xdr:colOff>
      <xdr:row>59</xdr:row>
      <xdr:rowOff>0</xdr:rowOff>
    </xdr:from>
    <xdr:to>
      <xdr:col>157</xdr:col>
      <xdr:colOff>65314</xdr:colOff>
      <xdr:row>69</xdr:row>
      <xdr:rowOff>27214</xdr:rowOff>
    </xdr:to>
    <xdr:graphicFrame macro="">
      <xdr:nvGraphicFramePr>
        <xdr:cNvPr id="39" name="Diagramm 23">
          <a:extLst>
            <a:ext uri="{FF2B5EF4-FFF2-40B4-BE49-F238E27FC236}">
              <a16:creationId xmlns="" xmlns:a16="http://schemas.microsoft.com/office/drawing/2014/main" id="{D499F465-0366-42C7-A384-CA069BDCE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135</xdr:col>
      <xdr:colOff>0</xdr:colOff>
      <xdr:row>72</xdr:row>
      <xdr:rowOff>0</xdr:rowOff>
    </xdr:from>
    <xdr:to>
      <xdr:col>157</xdr:col>
      <xdr:colOff>65314</xdr:colOff>
      <xdr:row>82</xdr:row>
      <xdr:rowOff>27214</xdr:rowOff>
    </xdr:to>
    <xdr:graphicFrame macro="">
      <xdr:nvGraphicFramePr>
        <xdr:cNvPr id="40" name="Diagramm 28">
          <a:extLst>
            <a:ext uri="{FF2B5EF4-FFF2-40B4-BE49-F238E27FC236}">
              <a16:creationId xmlns="" xmlns:a16="http://schemas.microsoft.com/office/drawing/2014/main" id="{FF4F2DF2-332F-4561-AA18-73AD64991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109</xdr:col>
      <xdr:colOff>0</xdr:colOff>
      <xdr:row>4</xdr:row>
      <xdr:rowOff>0</xdr:rowOff>
    </xdr:from>
    <xdr:to>
      <xdr:col>132</xdr:col>
      <xdr:colOff>33618</xdr:colOff>
      <xdr:row>14</xdr:row>
      <xdr:rowOff>27214</xdr:rowOff>
    </xdr:to>
    <xdr:graphicFrame macro="">
      <xdr:nvGraphicFramePr>
        <xdr:cNvPr id="42" name="Diagramm 6">
          <a:extLst>
            <a:ext uri="{FF2B5EF4-FFF2-40B4-BE49-F238E27FC236}">
              <a16:creationId xmlns="" xmlns:a16="http://schemas.microsoft.com/office/drawing/2014/main" id="{91747734-1646-4D38-955A-6CAA9D273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135</xdr:col>
      <xdr:colOff>0</xdr:colOff>
      <xdr:row>4</xdr:row>
      <xdr:rowOff>0</xdr:rowOff>
    </xdr:from>
    <xdr:to>
      <xdr:col>158</xdr:col>
      <xdr:colOff>11206</xdr:colOff>
      <xdr:row>14</xdr:row>
      <xdr:rowOff>27214</xdr:rowOff>
    </xdr:to>
    <xdr:graphicFrame macro="">
      <xdr:nvGraphicFramePr>
        <xdr:cNvPr id="43" name="Diagramm 6">
          <a:extLst>
            <a:ext uri="{FF2B5EF4-FFF2-40B4-BE49-F238E27FC236}">
              <a16:creationId xmlns="" xmlns:a16="http://schemas.microsoft.com/office/drawing/2014/main" id="{14F0B50C-45E0-41D7-80EA-228A8DA47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144</xdr:col>
      <xdr:colOff>12240</xdr:colOff>
      <xdr:row>11</xdr:row>
      <xdr:rowOff>98425</xdr:rowOff>
    </xdr:from>
    <xdr:to>
      <xdr:col>145</xdr:col>
      <xdr:colOff>155114</xdr:colOff>
      <xdr:row>14</xdr:row>
      <xdr:rowOff>46038</xdr:rowOff>
    </xdr:to>
    <xdr:sp macro="" textlink="">
      <xdr:nvSpPr>
        <xdr:cNvPr id="6" name="Oval 9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5176040" y="1679575"/>
          <a:ext cx="314324" cy="347663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140</xdr:col>
      <xdr:colOff>131981</xdr:colOff>
      <xdr:row>11</xdr:row>
      <xdr:rowOff>112713</xdr:rowOff>
    </xdr:from>
    <xdr:to>
      <xdr:col>142</xdr:col>
      <xdr:colOff>103406</xdr:colOff>
      <xdr:row>14</xdr:row>
      <xdr:rowOff>60325</xdr:rowOff>
    </xdr:to>
    <xdr:sp macro="" textlink="">
      <xdr:nvSpPr>
        <xdr:cNvPr id="7" name="Oval 1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4609981" y="1693863"/>
          <a:ext cx="314325" cy="347662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137</xdr:col>
      <xdr:colOff>120868</xdr:colOff>
      <xdr:row>12</xdr:row>
      <xdr:rowOff>3175</xdr:rowOff>
    </xdr:from>
    <xdr:to>
      <xdr:col>139</xdr:col>
      <xdr:colOff>89571</xdr:colOff>
      <xdr:row>14</xdr:row>
      <xdr:rowOff>84138</xdr:rowOff>
    </xdr:to>
    <xdr:sp macro="" textlink="">
      <xdr:nvSpPr>
        <xdr:cNvPr id="8" name="Oval 14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4084518" y="1717675"/>
          <a:ext cx="311603" cy="347663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5</xdr:col>
      <xdr:colOff>14286</xdr:colOff>
      <xdr:row>48</xdr:row>
      <xdr:rowOff>4761</xdr:rowOff>
    </xdr:from>
    <xdr:to>
      <xdr:col>28</xdr:col>
      <xdr:colOff>9525</xdr:colOff>
      <xdr:row>58</xdr:row>
      <xdr:rowOff>114300</xdr:rowOff>
    </xdr:to>
    <xdr:graphicFrame macro="">
      <xdr:nvGraphicFramePr>
        <xdr:cNvPr id="12" name="Grafik 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23812</xdr:colOff>
      <xdr:row>48</xdr:row>
      <xdr:rowOff>4762</xdr:rowOff>
    </xdr:from>
    <xdr:to>
      <xdr:col>54</xdr:col>
      <xdr:colOff>38100</xdr:colOff>
      <xdr:row>58</xdr:row>
      <xdr:rowOff>142875</xdr:rowOff>
    </xdr:to>
    <xdr:graphicFrame macro="">
      <xdr:nvGraphicFramePr>
        <xdr:cNvPr id="13" name="Grafik 4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10886</xdr:colOff>
      <xdr:row>3</xdr:row>
      <xdr:rowOff>5443</xdr:rowOff>
    </xdr:from>
    <xdr:to>
      <xdr:col>27</xdr:col>
      <xdr:colOff>76200</xdr:colOff>
      <xdr:row>13</xdr:row>
      <xdr:rowOff>32657</xdr:rowOff>
    </xdr:to>
    <xdr:graphicFrame macro="">
      <xdr:nvGraphicFramePr>
        <xdr:cNvPr id="14" name="Diagramm 4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97970</xdr:colOff>
      <xdr:row>3</xdr:row>
      <xdr:rowOff>1</xdr:rowOff>
    </xdr:from>
    <xdr:to>
      <xdr:col>53</xdr:col>
      <xdr:colOff>65313</xdr:colOff>
      <xdr:row>13</xdr:row>
      <xdr:rowOff>27215</xdr:rowOff>
    </xdr:to>
    <xdr:graphicFrame macro="">
      <xdr:nvGraphicFramePr>
        <xdr:cNvPr id="15" name="Diagramm 5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57</xdr:col>
      <xdr:colOff>0</xdr:colOff>
      <xdr:row>3</xdr:row>
      <xdr:rowOff>0</xdr:rowOff>
    </xdr:from>
    <xdr:to>
      <xdr:col>79</xdr:col>
      <xdr:colOff>65315</xdr:colOff>
      <xdr:row>13</xdr:row>
      <xdr:rowOff>27214</xdr:rowOff>
    </xdr:to>
    <xdr:graphicFrame macro="">
      <xdr:nvGraphicFramePr>
        <xdr:cNvPr id="16" name="Diagramm 6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91</xdr:col>
      <xdr:colOff>36285</xdr:colOff>
      <xdr:row>1</xdr:row>
      <xdr:rowOff>132443</xdr:rowOff>
    </xdr:from>
    <xdr:to>
      <xdr:col>128</xdr:col>
      <xdr:colOff>25400</xdr:colOff>
      <xdr:row>10</xdr:row>
      <xdr:rowOff>106800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08810" y="751568"/>
          <a:ext cx="3513365" cy="123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166</xdr:col>
      <xdr:colOff>59865</xdr:colOff>
      <xdr:row>10</xdr:row>
      <xdr:rowOff>22225</xdr:rowOff>
    </xdr:from>
    <xdr:to>
      <xdr:col>169</xdr:col>
      <xdr:colOff>88439</xdr:colOff>
      <xdr:row>12</xdr:row>
      <xdr:rowOff>103188</xdr:rowOff>
    </xdr:to>
    <xdr:sp macro="" textlink="">
      <xdr:nvSpPr>
        <xdr:cNvPr id="18" name="Oval 9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976140" y="1898650"/>
          <a:ext cx="314324" cy="347663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R</a:t>
          </a:r>
        </a:p>
      </xdr:txBody>
    </xdr:sp>
    <xdr:clientData/>
  </xdr:twoCellAnchor>
  <xdr:twoCellAnchor>
    <xdr:from>
      <xdr:col>162</xdr:col>
      <xdr:colOff>27206</xdr:colOff>
      <xdr:row>10</xdr:row>
      <xdr:rowOff>17463</xdr:rowOff>
    </xdr:from>
    <xdr:to>
      <xdr:col>165</xdr:col>
      <xdr:colOff>55781</xdr:colOff>
      <xdr:row>12</xdr:row>
      <xdr:rowOff>98425</xdr:rowOff>
    </xdr:to>
    <xdr:sp macro="" textlink="">
      <xdr:nvSpPr>
        <xdr:cNvPr id="19" name="Oval 13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562481" y="1893888"/>
          <a:ext cx="314325" cy="347662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Y</a:t>
          </a:r>
        </a:p>
      </xdr:txBody>
    </xdr:sp>
    <xdr:clientData/>
  </xdr:twoCellAnchor>
  <xdr:twoCellAnchor>
    <xdr:from>
      <xdr:col>157</xdr:col>
      <xdr:colOff>92293</xdr:colOff>
      <xdr:row>10</xdr:row>
      <xdr:rowOff>12700</xdr:rowOff>
    </xdr:from>
    <xdr:to>
      <xdr:col>161</xdr:col>
      <xdr:colOff>22896</xdr:colOff>
      <xdr:row>12</xdr:row>
      <xdr:rowOff>93663</xdr:rowOff>
    </xdr:to>
    <xdr:sp macro="" textlink="">
      <xdr:nvSpPr>
        <xdr:cNvPr id="20" name="Oval 14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5151318" y="1889125"/>
          <a:ext cx="311603" cy="347663"/>
        </a:xfrm>
        <a:prstGeom prst="ellipse">
          <a:avLst/>
        </a:prstGeom>
        <a:solidFill>
          <a:srgbClr val="00FF00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US" sz="1400" b="1"/>
            <a:t>G</a:t>
          </a:r>
        </a:p>
      </xdr:txBody>
    </xdr:sp>
    <xdr:clientData/>
  </xdr:twoCellAnchor>
  <xdr:twoCellAnchor>
    <xdr:from>
      <xdr:col>5</xdr:col>
      <xdr:colOff>0</xdr:colOff>
      <xdr:row>17</xdr:row>
      <xdr:rowOff>128587</xdr:rowOff>
    </xdr:from>
    <xdr:to>
      <xdr:col>28</xdr:col>
      <xdr:colOff>0</xdr:colOff>
      <xdr:row>29</xdr:row>
      <xdr:rowOff>0</xdr:rowOff>
    </xdr:to>
    <xdr:graphicFrame macro="">
      <xdr:nvGraphicFramePr>
        <xdr:cNvPr id="21" name="Grafik 7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90487</xdr:colOff>
      <xdr:row>18</xdr:row>
      <xdr:rowOff>4762</xdr:rowOff>
    </xdr:from>
    <xdr:to>
      <xdr:col>54</xdr:col>
      <xdr:colOff>9525</xdr:colOff>
      <xdr:row>28</xdr:row>
      <xdr:rowOff>114300</xdr:rowOff>
    </xdr:to>
    <xdr:graphicFrame macro="">
      <xdr:nvGraphicFramePr>
        <xdr:cNvPr id="22" name="Grafik 8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57</xdr:col>
      <xdr:colOff>9524</xdr:colOff>
      <xdr:row>17</xdr:row>
      <xdr:rowOff>123825</xdr:rowOff>
    </xdr:from>
    <xdr:to>
      <xdr:col>80</xdr:col>
      <xdr:colOff>9525</xdr:colOff>
      <xdr:row>29</xdr:row>
      <xdr:rowOff>0</xdr:rowOff>
    </xdr:to>
    <xdr:graphicFrame macro="">
      <xdr:nvGraphicFramePr>
        <xdr:cNvPr id="23" name="Grafik 9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166687</xdr:colOff>
      <xdr:row>33</xdr:row>
      <xdr:rowOff>4763</xdr:rowOff>
    </xdr:from>
    <xdr:to>
      <xdr:col>28</xdr:col>
      <xdr:colOff>0</xdr:colOff>
      <xdr:row>43</xdr:row>
      <xdr:rowOff>142875</xdr:rowOff>
    </xdr:to>
    <xdr:graphicFrame macro="">
      <xdr:nvGraphicFramePr>
        <xdr:cNvPr id="2" name="Grafik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4762</xdr:colOff>
      <xdr:row>32</xdr:row>
      <xdr:rowOff>128587</xdr:rowOff>
    </xdr:from>
    <xdr:to>
      <xdr:col>54</xdr:col>
      <xdr:colOff>0</xdr:colOff>
      <xdr:row>43</xdr:row>
      <xdr:rowOff>123825</xdr:rowOff>
    </xdr:to>
    <xdr:graphicFrame macro="">
      <xdr:nvGraphicFramePr>
        <xdr:cNvPr id="3" name="Grafik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132</xdr:col>
      <xdr:colOff>47625</xdr:colOff>
      <xdr:row>0</xdr:row>
      <xdr:rowOff>171449</xdr:rowOff>
    </xdr:from>
    <xdr:to>
      <xdr:col>139</xdr:col>
      <xdr:colOff>114456</xdr:colOff>
      <xdr:row>4</xdr:row>
      <xdr:rowOff>21691</xdr:rowOff>
    </xdr:to>
    <xdr:pic>
      <xdr:nvPicPr>
        <xdr:cNvPr id="24" name="Grafik 2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54025" y="171449"/>
          <a:ext cx="1266981" cy="497942"/>
        </a:xfrm>
        <a:prstGeom prst="rect">
          <a:avLst/>
        </a:prstGeom>
      </xdr:spPr>
    </xdr:pic>
    <xdr:clientData/>
  </xdr:twoCellAnchor>
  <xdr:twoCellAnchor editAs="oneCell">
    <xdr:from>
      <xdr:col>141</xdr:col>
      <xdr:colOff>13734</xdr:colOff>
      <xdr:row>0</xdr:row>
      <xdr:rowOff>76200</xdr:rowOff>
    </xdr:from>
    <xdr:to>
      <xdr:col>145</xdr:col>
      <xdr:colOff>151719</xdr:colOff>
      <xdr:row>4</xdr:row>
      <xdr:rowOff>92449</xdr:rowOff>
    </xdr:to>
    <xdr:pic>
      <xdr:nvPicPr>
        <xdr:cNvPr id="25" name="Grafik 3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663184" y="76200"/>
          <a:ext cx="823785" cy="66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G82"/>
  <sheetViews>
    <sheetView tabSelected="1" zoomScale="85" zoomScaleNormal="85" workbookViewId="0">
      <selection activeCell="BN52" sqref="BN52"/>
    </sheetView>
  </sheetViews>
  <sheetFormatPr baseColWidth="10" defaultColWidth="1.42578125" defaultRowHeight="10.9" customHeight="1"/>
  <cols>
    <col min="1" max="1" width="1.42578125" style="3"/>
    <col min="2" max="2" width="3" style="3" customWidth="1"/>
    <col min="3" max="4" width="1.42578125" style="3"/>
    <col min="5" max="5" width="1.42578125" style="4"/>
    <col min="6" max="155" width="1.42578125" style="3"/>
    <col min="156" max="156" width="1.42578125" style="3" customWidth="1"/>
    <col min="157" max="16384" width="1.42578125" style="3"/>
  </cols>
  <sheetData>
    <row r="1" spans="1:189" s="2" customFormat="1" ht="36">
      <c r="A1" s="26" t="s">
        <v>44</v>
      </c>
      <c r="Z1" s="1"/>
      <c r="AT1" s="1"/>
      <c r="BS1" s="1"/>
      <c r="CS1" s="1"/>
      <c r="DS1" s="1"/>
    </row>
    <row r="2" spans="1:189" s="2" customFormat="1" ht="13.15" customHeight="1">
      <c r="A2" s="1"/>
      <c r="Z2" s="1"/>
      <c r="AT2" s="1"/>
      <c r="BS2" s="1"/>
      <c r="CS2" s="1"/>
      <c r="DS2" s="1"/>
    </row>
    <row r="3" spans="1:189" ht="15.6" customHeight="1">
      <c r="F3" s="120" t="s">
        <v>20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2"/>
      <c r="AF3" s="120" t="s">
        <v>19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2"/>
      <c r="BF3" s="120" t="s">
        <v>73</v>
      </c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2"/>
      <c r="CF3" s="120" t="s">
        <v>74</v>
      </c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2"/>
      <c r="DC3" s="2"/>
      <c r="DD3" s="2"/>
      <c r="DE3" s="2"/>
      <c r="DF3" s="120" t="s">
        <v>18</v>
      </c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2"/>
      <c r="EF3" s="120" t="s">
        <v>42</v>
      </c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2"/>
    </row>
    <row r="4" spans="1:189" ht="10.9" customHeight="1"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</row>
    <row r="5" spans="1:189" ht="10.9" customHeight="1">
      <c r="B5" s="117" t="s">
        <v>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</row>
    <row r="6" spans="1:189" ht="10.9" customHeight="1">
      <c r="B6" s="11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</row>
    <row r="7" spans="1:189" ht="10.9" customHeight="1">
      <c r="B7" s="11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</row>
    <row r="8" spans="1:189" ht="10.9" customHeight="1">
      <c r="B8" s="11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</row>
    <row r="9" spans="1:189" ht="10.9" customHeight="1">
      <c r="B9" s="11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</row>
    <row r="10" spans="1:189" ht="10.9" customHeight="1">
      <c r="B10" s="11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</row>
    <row r="11" spans="1:189" ht="10.9" customHeight="1">
      <c r="B11" s="11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</row>
    <row r="12" spans="1:189" ht="10.9" customHeight="1">
      <c r="B12" s="11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E12" s="37" t="s">
        <v>32</v>
      </c>
      <c r="FF12" s="37"/>
      <c r="FG12" s="37" t="s">
        <v>33</v>
      </c>
      <c r="FH12" s="37"/>
      <c r="FI12" s="37"/>
      <c r="FJ12" s="37"/>
      <c r="FK12" s="37"/>
      <c r="FL12" s="6"/>
    </row>
    <row r="13" spans="1:189" ht="10.9" customHeight="1">
      <c r="B13" s="1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Q13" s="6"/>
      <c r="ER13" s="6"/>
      <c r="ES13" s="6"/>
      <c r="FB13" s="6"/>
      <c r="FC13" s="6"/>
      <c r="FE13" s="37" t="s">
        <v>31</v>
      </c>
      <c r="FF13" s="37"/>
      <c r="FG13" s="37" t="s">
        <v>34</v>
      </c>
      <c r="FH13" s="37"/>
      <c r="FI13" s="37"/>
      <c r="FJ13" s="37"/>
      <c r="FK13" s="37"/>
      <c r="FL13" s="6"/>
    </row>
    <row r="14" spans="1:189" ht="10.9" customHeight="1">
      <c r="B14" s="11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Q14" s="6"/>
      <c r="ER14" s="6"/>
      <c r="ES14" s="6"/>
      <c r="FB14" s="6"/>
      <c r="FC14" s="6"/>
    </row>
    <row r="15" spans="1:189" ht="10.9" customHeight="1"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</row>
    <row r="16" spans="1:189" ht="10.9" customHeight="1" thickBot="1">
      <c r="A16" s="6"/>
      <c r="B16" s="6"/>
      <c r="C16" s="6"/>
      <c r="D16" s="6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</row>
    <row r="18" spans="2:184" ht="10.9" customHeight="1"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</row>
    <row r="19" spans="2:184" ht="15">
      <c r="F19" s="114" t="s">
        <v>48</v>
      </c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6"/>
      <c r="AF19" s="114" t="s">
        <v>49</v>
      </c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6"/>
      <c r="BF19" s="114" t="s">
        <v>50</v>
      </c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6"/>
      <c r="CF19" s="114" t="s">
        <v>51</v>
      </c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6"/>
      <c r="DF19" s="114" t="s">
        <v>52</v>
      </c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6"/>
      <c r="EF19" s="114" t="s">
        <v>53</v>
      </c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6"/>
      <c r="FD19" s="27"/>
      <c r="FE19" s="102" t="s">
        <v>22</v>
      </c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4"/>
      <c r="GB19" s="27"/>
    </row>
    <row r="20" spans="2:184" ht="10.9" customHeight="1">
      <c r="BW20" s="20"/>
      <c r="CW20" s="20"/>
      <c r="DW20" s="20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</row>
    <row r="21" spans="2:184" ht="10.9" customHeight="1">
      <c r="B21" s="111" t="s">
        <v>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</row>
    <row r="22" spans="2:184" ht="10.9" customHeight="1">
      <c r="B22" s="11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</row>
    <row r="23" spans="2:184" ht="10.9" customHeight="1">
      <c r="B23" s="11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</row>
    <row r="24" spans="2:184" ht="10.9" customHeight="1">
      <c r="B24" s="112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</row>
    <row r="25" spans="2:184" ht="10.9" customHeight="1">
      <c r="B25" s="112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</row>
    <row r="26" spans="2:184" ht="10.9" customHeight="1">
      <c r="B26" s="11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</row>
    <row r="27" spans="2:184" ht="10.9" customHeight="1">
      <c r="B27" s="11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</row>
    <row r="28" spans="2:184" ht="10.9" customHeight="1">
      <c r="B28" s="112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</row>
    <row r="29" spans="2:184" ht="10.9" customHeight="1">
      <c r="B29" s="11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</row>
    <row r="30" spans="2:184" ht="10.9" customHeight="1">
      <c r="B30" s="113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</row>
    <row r="31" spans="2:184" ht="10.9" customHeight="1"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</row>
    <row r="32" spans="2:184" ht="15">
      <c r="F32" s="105" t="s">
        <v>54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F32" s="105" t="s">
        <v>55</v>
      </c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F32" s="105" t="s">
        <v>56</v>
      </c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7"/>
      <c r="CF32" s="105" t="s">
        <v>57</v>
      </c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7"/>
      <c r="DF32" s="105" t="s">
        <v>58</v>
      </c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7"/>
      <c r="EF32" s="105" t="s">
        <v>75</v>
      </c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7"/>
    </row>
    <row r="33" spans="2:184" ht="15"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</row>
    <row r="34" spans="2:184" ht="10.9" customHeight="1">
      <c r="B34" s="108" t="s">
        <v>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FD34" s="27"/>
      <c r="FE34" s="102" t="s">
        <v>24</v>
      </c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4"/>
      <c r="GB34" s="27"/>
    </row>
    <row r="35" spans="2:184" ht="10.9" customHeight="1">
      <c r="B35" s="10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</row>
    <row r="36" spans="2:184" ht="10.9" customHeight="1">
      <c r="B36" s="10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</row>
    <row r="37" spans="2:184" ht="10.9" customHeight="1">
      <c r="B37" s="10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</row>
    <row r="38" spans="2:184" ht="10.9" customHeight="1">
      <c r="B38" s="10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</row>
    <row r="39" spans="2:184" ht="10.9" customHeight="1">
      <c r="B39" s="10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</row>
    <row r="40" spans="2:184" ht="10.9" customHeight="1">
      <c r="B40" s="10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</row>
    <row r="41" spans="2:184" ht="10.9" customHeight="1">
      <c r="B41" s="10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</row>
    <row r="42" spans="2:184" ht="10.9" customHeight="1">
      <c r="B42" s="10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</row>
    <row r="43" spans="2:184" ht="10.9" customHeight="1">
      <c r="B43" s="110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</row>
    <row r="44" spans="2:184" ht="10.9" customHeight="1"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</row>
    <row r="45" spans="2:184" ht="15">
      <c r="F45" s="105" t="str">
        <f>'Production Data'!AC3</f>
        <v>Claims Domestic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F45" s="105" t="str">
        <f>'Production Data'!AB3</f>
        <v>Claims Export</v>
      </c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7"/>
      <c r="BF45" s="105" t="s">
        <v>23</v>
      </c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</row>
    <row r="46" spans="2:184" ht="15"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</row>
    <row r="47" spans="2:184" ht="10.9" customHeight="1">
      <c r="B47" s="108" t="s">
        <v>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6"/>
      <c r="BD47" s="6"/>
      <c r="BE47" s="6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</row>
    <row r="48" spans="2:184" ht="10.9" customHeight="1">
      <c r="B48" s="10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6"/>
      <c r="BD48" s="6"/>
      <c r="BE48" s="6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</row>
    <row r="49" spans="2:158" ht="10.9" customHeight="1">
      <c r="B49" s="109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6"/>
      <c r="BD49" s="6"/>
      <c r="BE49" s="6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</row>
    <row r="50" spans="2:158" ht="10.9" customHeight="1">
      <c r="B50" s="109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6"/>
      <c r="BD50" s="6"/>
      <c r="BE50" s="6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</row>
    <row r="51" spans="2:158" ht="10.9" customHeight="1">
      <c r="B51" s="10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6"/>
      <c r="BD51" s="6"/>
      <c r="BE51" s="6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</row>
    <row r="52" spans="2:158" ht="10.9" customHeight="1">
      <c r="B52" s="109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6"/>
      <c r="BD52" s="6"/>
      <c r="BE52" s="6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</row>
    <row r="53" spans="2:158" ht="10.9" customHeight="1">
      <c r="B53" s="109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6"/>
      <c r="BD53" s="6"/>
      <c r="BE53" s="6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</row>
    <row r="54" spans="2:158" ht="10.9" customHeight="1">
      <c r="B54" s="109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6"/>
      <c r="BD54" s="6"/>
      <c r="BE54" s="6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</row>
    <row r="55" spans="2:158" ht="10.9" customHeight="1">
      <c r="B55" s="109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6"/>
      <c r="BD55" s="6"/>
      <c r="BE55" s="6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</row>
    <row r="56" spans="2:158" ht="10.9" customHeight="1">
      <c r="B56" s="110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8" spans="2:158" ht="15">
      <c r="F58" s="129" t="s">
        <v>59</v>
      </c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1"/>
      <c r="AF58" s="129" t="s">
        <v>60</v>
      </c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1"/>
      <c r="BF58" s="129" t="s">
        <v>61</v>
      </c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1"/>
      <c r="CF58" s="129" t="s">
        <v>62</v>
      </c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30"/>
      <c r="CW58" s="130"/>
      <c r="CX58" s="130"/>
      <c r="CY58" s="130"/>
      <c r="CZ58" s="130"/>
      <c r="DA58" s="130"/>
      <c r="DB58" s="131"/>
      <c r="DF58" s="129" t="s">
        <v>63</v>
      </c>
      <c r="DG58" s="130"/>
      <c r="DH58" s="130"/>
      <c r="DI58" s="130"/>
      <c r="DJ58" s="130"/>
      <c r="DK58" s="130"/>
      <c r="DL58" s="130"/>
      <c r="DM58" s="130"/>
      <c r="DN58" s="130"/>
      <c r="DO58" s="130"/>
      <c r="DP58" s="130"/>
      <c r="DQ58" s="130"/>
      <c r="DR58" s="130"/>
      <c r="DS58" s="130"/>
      <c r="DT58" s="130"/>
      <c r="DU58" s="130"/>
      <c r="DV58" s="130"/>
      <c r="DW58" s="130"/>
      <c r="DX58" s="130"/>
      <c r="DY58" s="130"/>
      <c r="DZ58" s="130"/>
      <c r="EA58" s="130"/>
      <c r="EB58" s="131"/>
      <c r="EF58" s="129" t="s">
        <v>64</v>
      </c>
      <c r="EG58" s="130"/>
      <c r="EH58" s="130"/>
      <c r="EI58" s="130"/>
      <c r="EJ58" s="130"/>
      <c r="EK58" s="130"/>
      <c r="EL58" s="130"/>
      <c r="EM58" s="130"/>
      <c r="EN58" s="130"/>
      <c r="EO58" s="130"/>
      <c r="EP58" s="130"/>
      <c r="EQ58" s="130"/>
      <c r="ER58" s="130"/>
      <c r="ES58" s="130"/>
      <c r="ET58" s="130"/>
      <c r="EU58" s="130"/>
      <c r="EV58" s="130"/>
      <c r="EW58" s="130"/>
      <c r="EX58" s="130"/>
      <c r="EY58" s="130"/>
      <c r="EZ58" s="130"/>
      <c r="FA58" s="130"/>
      <c r="FB58" s="131"/>
    </row>
    <row r="60" spans="2:158" ht="10.9" customHeight="1">
      <c r="B60" s="132" t="s"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</row>
    <row r="61" spans="2:158" ht="10.9" customHeight="1">
      <c r="B61" s="13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</row>
    <row r="62" spans="2:158" ht="10.9" customHeight="1">
      <c r="B62" s="13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</row>
    <row r="63" spans="2:158" ht="10.9" customHeight="1">
      <c r="B63" s="13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</row>
    <row r="64" spans="2:158" ht="10.9" customHeight="1">
      <c r="B64" s="13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</row>
    <row r="65" spans="2:158" ht="10.9" customHeight="1">
      <c r="B65" s="13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</row>
    <row r="66" spans="2:158" ht="10.9" customHeight="1">
      <c r="B66" s="13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</row>
    <row r="67" spans="2:158" ht="10.9" customHeight="1">
      <c r="B67" s="13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</row>
    <row r="68" spans="2:158" ht="10.9" customHeight="1">
      <c r="B68" s="13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</row>
    <row r="69" spans="2:158" ht="10.9" customHeight="1">
      <c r="B69" s="134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</row>
    <row r="71" spans="2:158" ht="15">
      <c r="F71" s="126" t="s">
        <v>65</v>
      </c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8"/>
      <c r="AF71" s="126" t="s">
        <v>66</v>
      </c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8"/>
      <c r="BF71" s="126" t="s">
        <v>67</v>
      </c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8"/>
      <c r="CF71" s="126" t="s">
        <v>68</v>
      </c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8"/>
      <c r="DF71" s="126" t="s">
        <v>69</v>
      </c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8"/>
      <c r="EF71" s="126" t="s">
        <v>70</v>
      </c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8"/>
    </row>
    <row r="73" spans="2:158" ht="10.9" customHeight="1">
      <c r="B73" s="123" t="s">
        <v>0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</row>
    <row r="74" spans="2:158" ht="10.9" customHeight="1">
      <c r="B74" s="124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</row>
    <row r="75" spans="2:158" ht="10.9" customHeight="1">
      <c r="B75" s="124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</row>
    <row r="76" spans="2:158" ht="10.9" customHeight="1">
      <c r="B76" s="124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</row>
    <row r="77" spans="2:158" ht="10.9" customHeight="1">
      <c r="B77" s="124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</row>
    <row r="78" spans="2:158" ht="10.9" customHeight="1">
      <c r="B78" s="124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</row>
    <row r="79" spans="2:158" ht="10.9" customHeight="1">
      <c r="B79" s="124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</row>
    <row r="80" spans="2:158" ht="10.9" customHeight="1">
      <c r="B80" s="124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</row>
    <row r="81" spans="2:156" ht="10.9" customHeight="1">
      <c r="B81" s="124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</row>
    <row r="82" spans="2:156" ht="10.9" customHeight="1">
      <c r="B82" s="12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</row>
  </sheetData>
  <mergeCells count="41">
    <mergeCell ref="EF58:FB58"/>
    <mergeCell ref="EF71:FB71"/>
    <mergeCell ref="DF3:EB3"/>
    <mergeCell ref="EF3:FB3"/>
    <mergeCell ref="F58:AB58"/>
    <mergeCell ref="F19:AB19"/>
    <mergeCell ref="AF19:BB19"/>
    <mergeCell ref="BF19:CB19"/>
    <mergeCell ref="CF71:DB71"/>
    <mergeCell ref="DF58:EB58"/>
    <mergeCell ref="DF71:EB71"/>
    <mergeCell ref="CF58:DB58"/>
    <mergeCell ref="B73:B82"/>
    <mergeCell ref="F71:AB71"/>
    <mergeCell ref="AF71:BB71"/>
    <mergeCell ref="BF71:CB71"/>
    <mergeCell ref="AF58:BB58"/>
    <mergeCell ref="BF58:CB58"/>
    <mergeCell ref="B60:B69"/>
    <mergeCell ref="B5:B14"/>
    <mergeCell ref="BF32:CB32"/>
    <mergeCell ref="CF32:DB32"/>
    <mergeCell ref="DF32:EB32"/>
    <mergeCell ref="F3:AB3"/>
    <mergeCell ref="AF3:BB3"/>
    <mergeCell ref="BF3:CB3"/>
    <mergeCell ref="CF3:DB3"/>
    <mergeCell ref="DF19:EB19"/>
    <mergeCell ref="CF19:DB19"/>
    <mergeCell ref="FE19:GA19"/>
    <mergeCell ref="AF45:BB45"/>
    <mergeCell ref="B34:B43"/>
    <mergeCell ref="F45:AB45"/>
    <mergeCell ref="B47:B56"/>
    <mergeCell ref="F32:AB32"/>
    <mergeCell ref="AF32:BB32"/>
    <mergeCell ref="B21:B30"/>
    <mergeCell ref="FE34:GA34"/>
    <mergeCell ref="BF45:CB45"/>
    <mergeCell ref="EF19:FB19"/>
    <mergeCell ref="EF32:FB32"/>
  </mergeCells>
  <pageMargins left="0.31496062992125984" right="0.31496062992125984" top="0.39370078740157483" bottom="0.39370078740157483" header="0.31496062992125984" footer="0.31496062992125984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T61"/>
  <sheetViews>
    <sheetView zoomScale="80" zoomScaleNormal="80" workbookViewId="0">
      <pane xSplit="2" ySplit="5" topLeftCell="C19" activePane="bottomRight" state="frozen"/>
      <selection pane="topRight" activeCell="C1" sqref="C1"/>
      <selection pane="bottomLeft" activeCell="A6" sqref="A6"/>
      <selection pane="bottomRight" activeCell="F44" sqref="F44"/>
    </sheetView>
  </sheetViews>
  <sheetFormatPr baseColWidth="10" defaultColWidth="6.140625" defaultRowHeight="15"/>
  <cols>
    <col min="1" max="1" width="9.5703125" style="9" customWidth="1"/>
    <col min="2" max="2" width="15.5703125" style="9" bestFit="1" customWidth="1"/>
    <col min="3" max="3" width="11.5703125" style="9" bestFit="1" customWidth="1"/>
    <col min="4" max="8" width="12.5703125" style="9" customWidth="1"/>
    <col min="9" max="9" width="16.85546875" style="9" customWidth="1"/>
    <col min="10" max="10" width="13.7109375" style="9" customWidth="1"/>
    <col min="11" max="11" width="15.42578125" style="9" customWidth="1"/>
    <col min="12" max="13" width="10.28515625" style="9" bestFit="1" customWidth="1"/>
    <col min="14" max="14" width="10.5703125" style="9" bestFit="1" customWidth="1"/>
    <col min="15" max="15" width="11" style="9" customWidth="1"/>
    <col min="16" max="16" width="10.28515625" style="9" bestFit="1" customWidth="1"/>
    <col min="17" max="17" width="9.140625" style="9" customWidth="1"/>
    <col min="18" max="18" width="9.28515625" style="9" customWidth="1"/>
    <col min="19" max="19" width="11.28515625" style="9" customWidth="1"/>
    <col min="20" max="21" width="9.28515625" style="9" customWidth="1"/>
    <col min="22" max="22" width="9.42578125" style="9" bestFit="1" customWidth="1"/>
    <col min="23" max="23" width="9.140625" style="9" bestFit="1" customWidth="1"/>
    <col min="24" max="24" width="10.5703125" style="9" bestFit="1" customWidth="1"/>
    <col min="25" max="25" width="9.85546875" style="9" customWidth="1"/>
    <col min="26" max="26" width="7.85546875" style="9" bestFit="1" customWidth="1"/>
    <col min="27" max="27" width="7.85546875" style="9" customWidth="1"/>
    <col min="28" max="28" width="14.42578125" style="9" bestFit="1" customWidth="1"/>
    <col min="29" max="29" width="17.7109375" style="9" bestFit="1" customWidth="1"/>
    <col min="30" max="30" width="9.42578125" style="9" bestFit="1" customWidth="1"/>
    <col min="31" max="31" width="9.140625" style="9" bestFit="1" customWidth="1"/>
    <col min="32" max="32" width="10.5703125" style="9" bestFit="1" customWidth="1"/>
    <col min="33" max="34" width="7.85546875" style="9" bestFit="1" customWidth="1"/>
    <col min="35" max="35" width="7.85546875" style="9" customWidth="1"/>
    <col min="36" max="36" width="9.42578125" style="9" bestFit="1" customWidth="1"/>
    <col min="37" max="37" width="9.140625" style="9" bestFit="1" customWidth="1"/>
    <col min="38" max="38" width="10.5703125" style="9" bestFit="1" customWidth="1"/>
    <col min="39" max="40" width="7.85546875" style="9" bestFit="1" customWidth="1"/>
    <col min="41" max="41" width="6.140625" style="22"/>
    <col min="42" max="42" width="13" style="22" bestFit="1" customWidth="1"/>
    <col min="43" max="43" width="9.85546875" style="22" bestFit="1" customWidth="1"/>
    <col min="44" max="44" width="7.28515625" style="22" customWidth="1"/>
    <col min="45" max="98" width="6.140625" style="22"/>
    <col min="99" max="16384" width="6.140625" style="9"/>
  </cols>
  <sheetData>
    <row r="1" spans="1:98" ht="28.5">
      <c r="A1" s="8" t="s">
        <v>45</v>
      </c>
      <c r="B1" s="8"/>
    </row>
    <row r="2" spans="1:98" ht="15.75" thickBot="1">
      <c r="R2" s="19"/>
      <c r="S2" s="19"/>
      <c r="T2" s="19"/>
      <c r="U2" s="19"/>
    </row>
    <row r="3" spans="1:98" ht="15.75" thickTop="1">
      <c r="A3" s="144" t="s">
        <v>6</v>
      </c>
      <c r="B3" s="147" t="s">
        <v>11</v>
      </c>
      <c r="C3" s="150" t="s">
        <v>7</v>
      </c>
      <c r="D3" s="151"/>
      <c r="E3" s="151"/>
      <c r="F3" s="151"/>
      <c r="G3" s="151"/>
      <c r="H3" s="151"/>
      <c r="I3" s="152"/>
      <c r="J3" s="153"/>
      <c r="K3" s="154"/>
      <c r="L3" s="141" t="s">
        <v>3</v>
      </c>
      <c r="M3" s="142"/>
      <c r="N3" s="142"/>
      <c r="O3" s="142"/>
      <c r="P3" s="142"/>
      <c r="Q3" s="143"/>
      <c r="R3" s="139" t="s">
        <v>14</v>
      </c>
      <c r="S3" s="139" t="s">
        <v>16</v>
      </c>
      <c r="T3" s="139" t="s">
        <v>21</v>
      </c>
      <c r="U3" s="139" t="s">
        <v>17</v>
      </c>
      <c r="V3" s="105" t="s">
        <v>4</v>
      </c>
      <c r="W3" s="106"/>
      <c r="X3" s="106"/>
      <c r="Y3" s="106"/>
      <c r="Z3" s="106"/>
      <c r="AA3" s="107"/>
      <c r="AB3" s="10" t="s">
        <v>40</v>
      </c>
      <c r="AC3" s="10" t="s">
        <v>39</v>
      </c>
      <c r="AD3" s="129" t="s">
        <v>12</v>
      </c>
      <c r="AE3" s="130"/>
      <c r="AF3" s="130"/>
      <c r="AG3" s="130"/>
      <c r="AH3" s="130"/>
      <c r="AI3" s="131"/>
      <c r="AJ3" s="135" t="s">
        <v>13</v>
      </c>
      <c r="AK3" s="136"/>
      <c r="AL3" s="136"/>
      <c r="AM3" s="136"/>
      <c r="AN3" s="136"/>
      <c r="AO3" s="136"/>
    </row>
    <row r="4" spans="1:98">
      <c r="A4" s="145"/>
      <c r="B4" s="148"/>
      <c r="C4" s="15" t="s">
        <v>8</v>
      </c>
      <c r="D4" s="15" t="s">
        <v>8</v>
      </c>
      <c r="E4" s="137" t="s">
        <v>71</v>
      </c>
      <c r="F4" s="138"/>
      <c r="G4" s="137" t="s">
        <v>72</v>
      </c>
      <c r="H4" s="138"/>
      <c r="I4" s="11" t="s">
        <v>41</v>
      </c>
      <c r="J4" s="28" t="s">
        <v>43</v>
      </c>
      <c r="K4" s="16" t="s">
        <v>4</v>
      </c>
      <c r="L4" s="13" t="s">
        <v>48</v>
      </c>
      <c r="M4" s="11" t="s">
        <v>49</v>
      </c>
      <c r="N4" s="11" t="s">
        <v>50</v>
      </c>
      <c r="O4" s="11" t="s">
        <v>51</v>
      </c>
      <c r="P4" s="11" t="s">
        <v>52</v>
      </c>
      <c r="Q4" s="82" t="s">
        <v>53</v>
      </c>
      <c r="R4" s="140"/>
      <c r="S4" s="140"/>
      <c r="T4" s="140"/>
      <c r="U4" s="140"/>
      <c r="V4" s="11" t="s">
        <v>48</v>
      </c>
      <c r="W4" s="11" t="s">
        <v>49</v>
      </c>
      <c r="X4" s="11" t="s">
        <v>50</v>
      </c>
      <c r="Y4" s="11" t="s">
        <v>51</v>
      </c>
      <c r="Z4" s="11" t="s">
        <v>52</v>
      </c>
      <c r="AA4" s="11" t="s">
        <v>53</v>
      </c>
      <c r="AB4" s="11"/>
      <c r="AC4" s="11"/>
      <c r="AD4" s="11" t="s">
        <v>48</v>
      </c>
      <c r="AE4" s="11" t="s">
        <v>49</v>
      </c>
      <c r="AF4" s="11" t="s">
        <v>50</v>
      </c>
      <c r="AG4" s="11" t="s">
        <v>51</v>
      </c>
      <c r="AH4" s="11" t="s">
        <v>52</v>
      </c>
      <c r="AI4" s="11" t="s">
        <v>53</v>
      </c>
      <c r="AJ4" s="11" t="s">
        <v>48</v>
      </c>
      <c r="AK4" s="11" t="s">
        <v>49</v>
      </c>
      <c r="AL4" s="11" t="s">
        <v>50</v>
      </c>
      <c r="AM4" s="11" t="s">
        <v>51</v>
      </c>
      <c r="AN4" s="11" t="s">
        <v>52</v>
      </c>
      <c r="AO4" s="11" t="s">
        <v>53</v>
      </c>
    </row>
    <row r="5" spans="1:98">
      <c r="A5" s="146"/>
      <c r="B5" s="149"/>
      <c r="C5" s="15" t="s">
        <v>47</v>
      </c>
      <c r="D5" s="15" t="s">
        <v>46</v>
      </c>
      <c r="E5" s="13" t="s">
        <v>47</v>
      </c>
      <c r="F5" s="13" t="s">
        <v>46</v>
      </c>
      <c r="G5" s="13" t="s">
        <v>47</v>
      </c>
      <c r="H5" s="13" t="s">
        <v>46</v>
      </c>
      <c r="I5" s="11" t="s">
        <v>10</v>
      </c>
      <c r="J5" s="28" t="s">
        <v>9</v>
      </c>
      <c r="K5" s="16" t="s">
        <v>10</v>
      </c>
      <c r="L5" s="54"/>
      <c r="M5" s="55"/>
      <c r="N5" s="55"/>
      <c r="O5" s="55"/>
      <c r="P5" s="55"/>
      <c r="Q5" s="55"/>
      <c r="R5" s="55" t="s">
        <v>15</v>
      </c>
      <c r="S5" s="55" t="s">
        <v>15</v>
      </c>
      <c r="T5" s="55" t="s">
        <v>15</v>
      </c>
      <c r="U5" s="55" t="s">
        <v>15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6"/>
      <c r="AM5" s="55"/>
      <c r="AN5" s="56"/>
      <c r="AO5" s="52"/>
    </row>
    <row r="6" spans="1:98">
      <c r="A6" s="12">
        <v>1</v>
      </c>
      <c r="B6" s="53">
        <v>44200</v>
      </c>
      <c r="C6" s="17"/>
      <c r="D6" s="17"/>
      <c r="E6" s="14"/>
      <c r="F6" s="14"/>
      <c r="G6" s="14"/>
      <c r="H6" s="14"/>
      <c r="I6" s="74">
        <f>C6/31.81</f>
        <v>0</v>
      </c>
      <c r="J6" s="44"/>
      <c r="K6" s="43"/>
      <c r="L6" s="57"/>
      <c r="M6" s="58"/>
      <c r="N6" s="58"/>
      <c r="O6" s="59"/>
      <c r="P6" s="59"/>
      <c r="Q6" s="59"/>
      <c r="R6" s="59"/>
      <c r="S6" s="59"/>
      <c r="T6" s="59"/>
      <c r="U6" s="59"/>
      <c r="V6" s="58"/>
      <c r="W6" s="58"/>
      <c r="X6" s="58"/>
      <c r="Y6" s="59"/>
      <c r="Z6" s="59"/>
      <c r="AA6" s="59"/>
      <c r="AB6" s="73"/>
      <c r="AC6" s="73"/>
      <c r="AD6" s="58"/>
      <c r="AE6" s="58"/>
      <c r="AF6" s="58"/>
      <c r="AG6" s="59"/>
      <c r="AH6" s="59"/>
      <c r="AI6" s="59"/>
      <c r="AJ6" s="58"/>
      <c r="AK6" s="58"/>
      <c r="AL6" s="61"/>
      <c r="AM6" s="58"/>
      <c r="AN6" s="61"/>
    </row>
    <row r="7" spans="1:98">
      <c r="A7" s="12">
        <v>2</v>
      </c>
      <c r="B7" s="53">
        <f>+B6+7</f>
        <v>44207</v>
      </c>
      <c r="C7" s="17"/>
      <c r="D7" s="14"/>
      <c r="E7" s="14"/>
      <c r="F7" s="14"/>
      <c r="G7" s="14"/>
      <c r="H7" s="14"/>
      <c r="I7" s="74">
        <f>C7/31.81</f>
        <v>0</v>
      </c>
      <c r="J7" s="44"/>
      <c r="K7" s="43" t="e">
        <f>J7/D7</f>
        <v>#DIV/0!</v>
      </c>
      <c r="L7" s="57"/>
      <c r="M7" s="58"/>
      <c r="N7" s="58"/>
      <c r="O7" s="59"/>
      <c r="P7" s="59"/>
      <c r="Q7" s="59"/>
      <c r="R7" s="59"/>
      <c r="S7" s="59"/>
      <c r="T7" s="59"/>
      <c r="U7" s="59"/>
      <c r="V7" s="58"/>
      <c r="W7" s="58"/>
      <c r="X7" s="58"/>
      <c r="Y7" s="59"/>
      <c r="Z7" s="59"/>
      <c r="AA7" s="59"/>
      <c r="AB7" s="73"/>
      <c r="AC7" s="73"/>
      <c r="AD7" s="58"/>
      <c r="AE7" s="58"/>
      <c r="AF7" s="58"/>
      <c r="AG7" s="59"/>
      <c r="AH7" s="59"/>
      <c r="AI7" s="59"/>
      <c r="AJ7" s="58"/>
      <c r="AK7" s="58"/>
      <c r="AL7" s="61"/>
      <c r="AM7" s="58"/>
      <c r="AN7" s="61"/>
    </row>
    <row r="8" spans="1:98">
      <c r="A8" s="12">
        <v>3</v>
      </c>
      <c r="B8" s="53">
        <f>+B7+7</f>
        <v>44214</v>
      </c>
      <c r="C8" s="17"/>
      <c r="D8" s="14"/>
      <c r="E8" s="14"/>
      <c r="F8" s="14"/>
      <c r="G8" s="14"/>
      <c r="H8" s="14"/>
      <c r="I8" s="74">
        <f t="shared" ref="I8:I16" si="0">C8/31.81</f>
        <v>0</v>
      </c>
      <c r="J8" s="44"/>
      <c r="K8" s="43" t="e">
        <f t="shared" ref="K8:K57" si="1">J8/D8</f>
        <v>#DIV/0!</v>
      </c>
      <c r="L8" s="57"/>
      <c r="M8" s="58"/>
      <c r="N8" s="58"/>
      <c r="O8" s="59"/>
      <c r="P8" s="59"/>
      <c r="Q8" s="59"/>
      <c r="R8" s="59"/>
      <c r="S8" s="59"/>
      <c r="T8" s="59"/>
      <c r="U8" s="59"/>
      <c r="V8" s="58"/>
      <c r="W8" s="58"/>
      <c r="X8" s="58"/>
      <c r="Y8" s="59"/>
      <c r="Z8" s="59"/>
      <c r="AA8" s="59"/>
      <c r="AB8" s="73"/>
      <c r="AC8" s="73"/>
      <c r="AD8" s="58"/>
      <c r="AE8" s="58"/>
      <c r="AF8" s="58"/>
      <c r="AG8" s="59"/>
      <c r="AH8" s="59"/>
      <c r="AI8" s="59"/>
      <c r="AJ8" s="58"/>
      <c r="AK8" s="58"/>
      <c r="AL8" s="61"/>
      <c r="AM8" s="58"/>
      <c r="AN8" s="61"/>
    </row>
    <row r="9" spans="1:98">
      <c r="A9" s="12">
        <v>4</v>
      </c>
      <c r="B9" s="53">
        <f t="shared" ref="B9:B57" si="2">+B8+7</f>
        <v>44221</v>
      </c>
      <c r="C9" s="17"/>
      <c r="D9" s="46"/>
      <c r="E9" s="46"/>
      <c r="F9" s="46"/>
      <c r="G9" s="14"/>
      <c r="H9" s="14"/>
      <c r="I9" s="74">
        <f t="shared" si="0"/>
        <v>0</v>
      </c>
      <c r="J9" s="44"/>
      <c r="K9" s="43" t="e">
        <f t="shared" si="1"/>
        <v>#DIV/0!</v>
      </c>
      <c r="L9" s="57"/>
      <c r="M9" s="58"/>
      <c r="N9" s="58"/>
      <c r="O9" s="59"/>
      <c r="P9" s="59"/>
      <c r="Q9" s="59"/>
      <c r="R9" s="59"/>
      <c r="S9" s="59"/>
      <c r="T9" s="59"/>
      <c r="U9" s="59"/>
      <c r="V9" s="58"/>
      <c r="W9" s="58"/>
      <c r="X9" s="58"/>
      <c r="Y9" s="59"/>
      <c r="Z9" s="59"/>
      <c r="AA9" s="59"/>
      <c r="AB9" s="73"/>
      <c r="AC9" s="73"/>
      <c r="AD9" s="58"/>
      <c r="AE9" s="58"/>
      <c r="AF9" s="58"/>
      <c r="AG9" s="59"/>
      <c r="AH9" s="59"/>
      <c r="AI9" s="59"/>
      <c r="AJ9" s="58"/>
      <c r="AK9" s="58"/>
      <c r="AL9" s="61"/>
      <c r="AM9" s="62"/>
      <c r="AN9" s="63"/>
    </row>
    <row r="10" spans="1:98">
      <c r="A10" s="12">
        <v>5</v>
      </c>
      <c r="B10" s="53">
        <f t="shared" si="2"/>
        <v>44228</v>
      </c>
      <c r="C10" s="47"/>
      <c r="D10" s="12"/>
      <c r="E10" s="83"/>
      <c r="F10" s="83"/>
      <c r="G10" s="14"/>
      <c r="H10" s="14"/>
      <c r="I10" s="74">
        <f t="shared" si="0"/>
        <v>0</v>
      </c>
      <c r="J10" s="44"/>
      <c r="K10" s="43" t="e">
        <f t="shared" si="1"/>
        <v>#DIV/0!</v>
      </c>
      <c r="L10" s="64"/>
      <c r="M10" s="62"/>
      <c r="N10" s="62"/>
      <c r="O10" s="65"/>
      <c r="P10" s="65"/>
      <c r="Q10" s="65"/>
      <c r="R10" s="65"/>
      <c r="S10" s="65"/>
      <c r="T10" s="59"/>
      <c r="U10" s="65"/>
      <c r="V10" s="62"/>
      <c r="W10" s="62"/>
      <c r="X10" s="62"/>
      <c r="Y10" s="65"/>
      <c r="Z10" s="65"/>
      <c r="AA10" s="65"/>
      <c r="AB10" s="73"/>
      <c r="AC10" s="73"/>
      <c r="AD10" s="62"/>
      <c r="AE10" s="62"/>
      <c r="AF10" s="62"/>
      <c r="AG10" s="65"/>
      <c r="AH10" s="65"/>
      <c r="AI10" s="65"/>
      <c r="AJ10" s="62"/>
      <c r="AK10" s="62"/>
      <c r="AL10" s="63"/>
      <c r="AM10" s="62"/>
      <c r="AN10" s="63"/>
    </row>
    <row r="11" spans="1:98" s="21" customFormat="1">
      <c r="A11" s="12">
        <v>6</v>
      </c>
      <c r="B11" s="53">
        <f t="shared" si="2"/>
        <v>44235</v>
      </c>
      <c r="C11" s="17"/>
      <c r="E11" s="22"/>
      <c r="F11" s="22"/>
      <c r="G11" s="14"/>
      <c r="H11" s="14"/>
      <c r="I11" s="74">
        <f t="shared" si="0"/>
        <v>0</v>
      </c>
      <c r="J11" s="44"/>
      <c r="K11" s="43" t="e">
        <f t="shared" si="1"/>
        <v>#DIV/0!</v>
      </c>
      <c r="L11" s="64"/>
      <c r="M11" s="62"/>
      <c r="N11" s="62"/>
      <c r="O11" s="65"/>
      <c r="P11" s="65"/>
      <c r="Q11" s="65"/>
      <c r="R11" s="65"/>
      <c r="S11" s="65"/>
      <c r="T11" s="59"/>
      <c r="U11" s="65"/>
      <c r="V11" s="62"/>
      <c r="W11" s="62"/>
      <c r="X11" s="62"/>
      <c r="Y11" s="65"/>
      <c r="Z11" s="65"/>
      <c r="AA11" s="65"/>
      <c r="AB11" s="73"/>
      <c r="AC11" s="73"/>
      <c r="AD11" s="62"/>
      <c r="AE11" s="62"/>
      <c r="AF11" s="62"/>
      <c r="AG11" s="65"/>
      <c r="AH11" s="65"/>
      <c r="AI11" s="65"/>
      <c r="AJ11" s="62"/>
      <c r="AK11" s="62"/>
      <c r="AL11" s="63"/>
      <c r="AM11" s="62"/>
      <c r="AN11" s="63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</row>
    <row r="12" spans="1:98" s="21" customFormat="1">
      <c r="A12" s="12">
        <v>7</v>
      </c>
      <c r="B12" s="53">
        <f t="shared" si="2"/>
        <v>44242</v>
      </c>
      <c r="C12" s="17"/>
      <c r="D12" s="24"/>
      <c r="E12" s="23"/>
      <c r="F12" s="23"/>
      <c r="G12" s="14"/>
      <c r="H12" s="14"/>
      <c r="I12" s="74">
        <f t="shared" si="0"/>
        <v>0</v>
      </c>
      <c r="J12" s="44"/>
      <c r="K12" s="43" t="e">
        <f t="shared" si="1"/>
        <v>#DIV/0!</v>
      </c>
      <c r="L12" s="64"/>
      <c r="M12" s="62"/>
      <c r="N12" s="62"/>
      <c r="O12" s="65"/>
      <c r="P12" s="65"/>
      <c r="Q12" s="65"/>
      <c r="R12" s="65"/>
      <c r="S12" s="65"/>
      <c r="T12" s="59"/>
      <c r="U12" s="65"/>
      <c r="V12" s="62"/>
      <c r="W12" s="62"/>
      <c r="X12" s="62"/>
      <c r="Y12" s="65"/>
      <c r="Z12" s="65"/>
      <c r="AA12" s="65"/>
      <c r="AB12" s="73"/>
      <c r="AC12" s="73"/>
      <c r="AD12" s="62"/>
      <c r="AE12" s="62"/>
      <c r="AF12" s="62"/>
      <c r="AG12" s="65"/>
      <c r="AH12" s="65"/>
      <c r="AI12" s="65"/>
      <c r="AJ12" s="62"/>
      <c r="AK12" s="62"/>
      <c r="AL12" s="63"/>
      <c r="AM12" s="58"/>
      <c r="AN12" s="61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</row>
    <row r="13" spans="1:98" s="24" customFormat="1">
      <c r="A13" s="12">
        <v>8</v>
      </c>
      <c r="B13" s="53">
        <f t="shared" si="2"/>
        <v>44249</v>
      </c>
      <c r="C13" s="48"/>
      <c r="D13" s="12"/>
      <c r="E13" s="83"/>
      <c r="F13" s="83"/>
      <c r="G13" s="14"/>
      <c r="H13" s="14"/>
      <c r="I13" s="74">
        <f t="shared" si="0"/>
        <v>0</v>
      </c>
      <c r="J13" s="44"/>
      <c r="K13" s="43" t="e">
        <f t="shared" si="1"/>
        <v>#DIV/0!</v>
      </c>
      <c r="L13" s="57"/>
      <c r="M13" s="58"/>
      <c r="N13" s="58"/>
      <c r="O13" s="59"/>
      <c r="P13" s="59"/>
      <c r="Q13" s="59"/>
      <c r="R13" s="59"/>
      <c r="S13" s="59"/>
      <c r="T13" s="59"/>
      <c r="U13" s="59"/>
      <c r="V13" s="58"/>
      <c r="W13" s="58"/>
      <c r="X13" s="58"/>
      <c r="Y13" s="59"/>
      <c r="Z13" s="59"/>
      <c r="AA13" s="59"/>
      <c r="AB13" s="73"/>
      <c r="AC13" s="73"/>
      <c r="AD13" s="58"/>
      <c r="AE13" s="58"/>
      <c r="AF13" s="58"/>
      <c r="AG13" s="59"/>
      <c r="AH13" s="59"/>
      <c r="AI13" s="59"/>
      <c r="AJ13" s="58"/>
      <c r="AK13" s="58"/>
      <c r="AL13" s="61"/>
      <c r="AM13" s="66"/>
      <c r="AN13" s="67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</row>
    <row r="14" spans="1:98" s="23" customFormat="1">
      <c r="A14" s="12">
        <v>9</v>
      </c>
      <c r="B14" s="53">
        <f t="shared" si="2"/>
        <v>44256</v>
      </c>
      <c r="C14" s="18"/>
      <c r="D14" s="12"/>
      <c r="E14" s="83"/>
      <c r="F14" s="83"/>
      <c r="G14" s="14"/>
      <c r="H14" s="14"/>
      <c r="I14" s="74">
        <f t="shared" si="0"/>
        <v>0</v>
      </c>
      <c r="J14" s="44"/>
      <c r="K14" s="43" t="e">
        <f t="shared" si="1"/>
        <v>#DIV/0!</v>
      </c>
      <c r="L14" s="68"/>
      <c r="M14" s="66"/>
      <c r="N14" s="66"/>
      <c r="O14" s="66"/>
      <c r="P14" s="66"/>
      <c r="Q14" s="66"/>
      <c r="R14" s="66"/>
      <c r="S14" s="66"/>
      <c r="T14" s="59"/>
      <c r="U14" s="66"/>
      <c r="V14" s="66"/>
      <c r="W14" s="66"/>
      <c r="X14" s="66"/>
      <c r="Y14" s="66"/>
      <c r="Z14" s="66"/>
      <c r="AA14" s="66"/>
      <c r="AB14" s="73"/>
      <c r="AC14" s="73"/>
      <c r="AD14" s="66"/>
      <c r="AE14" s="66"/>
      <c r="AF14" s="66"/>
      <c r="AG14" s="66"/>
      <c r="AH14" s="66"/>
      <c r="AI14" s="66"/>
      <c r="AJ14" s="66"/>
      <c r="AK14" s="66"/>
      <c r="AL14" s="67"/>
      <c r="AM14" s="66"/>
      <c r="AN14" s="67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</row>
    <row r="15" spans="1:98" s="22" customFormat="1">
      <c r="A15" s="12">
        <v>10</v>
      </c>
      <c r="B15" s="53">
        <f t="shared" si="2"/>
        <v>44263</v>
      </c>
      <c r="C15" s="18"/>
      <c r="D15" s="14"/>
      <c r="E15" s="14"/>
      <c r="F15" s="14"/>
      <c r="G15" s="14"/>
      <c r="H15" s="14"/>
      <c r="I15" s="74">
        <f t="shared" si="0"/>
        <v>0</v>
      </c>
      <c r="J15" s="44"/>
      <c r="K15" s="43" t="e">
        <f t="shared" si="1"/>
        <v>#DIV/0!</v>
      </c>
      <c r="L15" s="68"/>
      <c r="M15" s="66"/>
      <c r="N15" s="66"/>
      <c r="O15" s="66"/>
      <c r="P15" s="66"/>
      <c r="Q15" s="66"/>
      <c r="R15" s="66"/>
      <c r="S15" s="66"/>
      <c r="T15" s="59"/>
      <c r="U15" s="66"/>
      <c r="V15" s="66"/>
      <c r="W15" s="66"/>
      <c r="X15" s="66"/>
      <c r="Y15" s="66"/>
      <c r="Z15" s="66"/>
      <c r="AA15" s="66"/>
      <c r="AB15" s="73"/>
      <c r="AC15" s="73"/>
      <c r="AD15" s="66"/>
      <c r="AE15" s="66"/>
      <c r="AF15" s="66"/>
      <c r="AG15" s="66"/>
      <c r="AH15" s="66"/>
      <c r="AI15" s="66"/>
      <c r="AJ15" s="66"/>
      <c r="AK15" s="66"/>
      <c r="AL15" s="67"/>
      <c r="AM15" s="59"/>
      <c r="AN15" s="69"/>
    </row>
    <row r="16" spans="1:98" s="23" customFormat="1">
      <c r="A16" s="12">
        <v>11</v>
      </c>
      <c r="B16" s="53">
        <f t="shared" si="2"/>
        <v>44270</v>
      </c>
      <c r="C16" s="17"/>
      <c r="D16" s="14"/>
      <c r="E16" s="14"/>
      <c r="F16" s="14"/>
      <c r="G16" s="14"/>
      <c r="H16" s="14"/>
      <c r="I16" s="74">
        <f t="shared" si="0"/>
        <v>0</v>
      </c>
      <c r="J16" s="44"/>
      <c r="K16" s="43" t="e">
        <f t="shared" si="1"/>
        <v>#DIV/0!</v>
      </c>
      <c r="L16" s="70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73"/>
      <c r="AC16" s="73"/>
      <c r="AD16" s="59"/>
      <c r="AE16" s="59"/>
      <c r="AF16" s="59"/>
      <c r="AG16" s="59"/>
      <c r="AH16" s="66"/>
      <c r="AI16" s="66"/>
      <c r="AJ16" s="59"/>
      <c r="AK16" s="59"/>
      <c r="AL16" s="69"/>
      <c r="AM16" s="66"/>
      <c r="AN16" s="67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</row>
    <row r="17" spans="1:43">
      <c r="A17" s="12">
        <v>12</v>
      </c>
      <c r="B17" s="53">
        <f t="shared" si="2"/>
        <v>44277</v>
      </c>
      <c r="C17" s="18"/>
      <c r="D17" s="14"/>
      <c r="E17" s="14"/>
      <c r="F17" s="14"/>
      <c r="G17" s="14"/>
      <c r="H17" s="14"/>
      <c r="I17" s="74"/>
      <c r="J17" s="44"/>
      <c r="K17" s="43" t="e">
        <f t="shared" si="1"/>
        <v>#DIV/0!</v>
      </c>
      <c r="L17" s="68"/>
      <c r="M17" s="66"/>
      <c r="N17" s="66"/>
      <c r="O17" s="66"/>
      <c r="P17" s="66"/>
      <c r="Q17" s="66"/>
      <c r="R17" s="66"/>
      <c r="S17" s="66"/>
      <c r="T17" s="59"/>
      <c r="U17" s="66"/>
      <c r="V17" s="66"/>
      <c r="W17" s="66"/>
      <c r="X17" s="66"/>
      <c r="Y17" s="66"/>
      <c r="Z17" s="66"/>
      <c r="AA17" s="66"/>
      <c r="AB17" s="73"/>
      <c r="AC17" s="73"/>
      <c r="AD17" s="66"/>
      <c r="AE17" s="66"/>
      <c r="AF17" s="66"/>
      <c r="AG17" s="66"/>
      <c r="AH17" s="66"/>
      <c r="AI17" s="66"/>
      <c r="AJ17" s="66"/>
      <c r="AK17" s="66"/>
      <c r="AL17" s="67"/>
      <c r="AM17" s="59"/>
      <c r="AN17" s="69"/>
    </row>
    <row r="18" spans="1:43">
      <c r="A18" s="12">
        <v>13</v>
      </c>
      <c r="B18" s="53">
        <f t="shared" si="2"/>
        <v>44284</v>
      </c>
      <c r="C18" s="17"/>
      <c r="D18" s="14"/>
      <c r="E18" s="14"/>
      <c r="F18" s="14"/>
      <c r="G18" s="14"/>
      <c r="H18" s="14"/>
      <c r="I18" s="74"/>
      <c r="J18" s="44"/>
      <c r="K18" s="43" t="e">
        <f t="shared" si="1"/>
        <v>#DIV/0!</v>
      </c>
      <c r="L18" s="70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73"/>
      <c r="AC18" s="73"/>
      <c r="AD18" s="59"/>
      <c r="AE18" s="59"/>
      <c r="AF18" s="59"/>
      <c r="AG18" s="59"/>
      <c r="AH18" s="59"/>
      <c r="AI18" s="59"/>
      <c r="AJ18" s="59"/>
      <c r="AK18" s="59"/>
      <c r="AL18" s="69"/>
      <c r="AM18" s="59"/>
      <c r="AN18" s="71"/>
    </row>
    <row r="19" spans="1:43">
      <c r="A19" s="12">
        <v>14</v>
      </c>
      <c r="B19" s="53">
        <f t="shared" si="2"/>
        <v>44291</v>
      </c>
      <c r="C19" s="17"/>
      <c r="D19" s="14"/>
      <c r="E19" s="14"/>
      <c r="F19" s="14"/>
      <c r="G19" s="14"/>
      <c r="H19" s="14"/>
      <c r="I19" s="74"/>
      <c r="J19" s="44"/>
      <c r="K19" s="43" t="e">
        <f t="shared" si="1"/>
        <v>#DIV/0!</v>
      </c>
      <c r="L19" s="70"/>
      <c r="M19" s="59"/>
      <c r="N19" s="60"/>
      <c r="O19" s="59"/>
      <c r="P19" s="59"/>
      <c r="Q19" s="59"/>
      <c r="R19" s="59"/>
      <c r="S19" s="59"/>
      <c r="T19" s="59"/>
      <c r="U19" s="59"/>
      <c r="V19" s="59"/>
      <c r="W19" s="59"/>
      <c r="X19" s="60"/>
      <c r="Y19" s="59"/>
      <c r="Z19" s="59"/>
      <c r="AA19" s="59"/>
      <c r="AB19" s="73"/>
      <c r="AC19" s="73"/>
      <c r="AD19" s="59"/>
      <c r="AE19" s="59"/>
      <c r="AF19" s="60"/>
      <c r="AG19" s="59"/>
      <c r="AH19" s="59"/>
      <c r="AI19" s="59"/>
      <c r="AJ19" s="59"/>
      <c r="AK19" s="59"/>
      <c r="AL19" s="71"/>
      <c r="AM19" s="59"/>
      <c r="AN19" s="69"/>
    </row>
    <row r="20" spans="1:43">
      <c r="A20" s="12">
        <v>15</v>
      </c>
      <c r="B20" s="53">
        <f t="shared" si="2"/>
        <v>44298</v>
      </c>
      <c r="C20" s="17"/>
      <c r="D20" s="14"/>
      <c r="E20" s="14"/>
      <c r="F20" s="14"/>
      <c r="G20" s="14"/>
      <c r="H20" s="14"/>
      <c r="I20" s="74"/>
      <c r="J20" s="44"/>
      <c r="K20" s="43" t="e">
        <f t="shared" si="1"/>
        <v>#DIV/0!</v>
      </c>
      <c r="L20" s="70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73"/>
      <c r="AC20" s="73"/>
      <c r="AD20" s="59"/>
      <c r="AE20" s="59"/>
      <c r="AF20" s="59"/>
      <c r="AG20" s="59"/>
      <c r="AH20" s="59"/>
      <c r="AI20" s="59"/>
      <c r="AJ20" s="59"/>
      <c r="AK20" s="59"/>
      <c r="AL20" s="69"/>
      <c r="AM20" s="59"/>
      <c r="AN20" s="69"/>
    </row>
    <row r="21" spans="1:43">
      <c r="A21" s="12">
        <v>16</v>
      </c>
      <c r="B21" s="53">
        <f t="shared" si="2"/>
        <v>44305</v>
      </c>
      <c r="C21" s="17"/>
      <c r="D21" s="14"/>
      <c r="E21" s="14"/>
      <c r="F21" s="14"/>
      <c r="G21" s="14"/>
      <c r="H21" s="14"/>
      <c r="I21" s="74"/>
      <c r="J21" s="45"/>
      <c r="K21" s="43" t="e">
        <f t="shared" si="1"/>
        <v>#DIV/0!</v>
      </c>
      <c r="L21" s="70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73"/>
      <c r="AC21" s="73"/>
      <c r="AD21" s="59"/>
      <c r="AE21" s="59"/>
      <c r="AF21" s="59"/>
      <c r="AG21" s="59"/>
      <c r="AH21" s="59"/>
      <c r="AI21" s="59"/>
      <c r="AJ21" s="59"/>
      <c r="AK21" s="59"/>
      <c r="AL21" s="69"/>
      <c r="AM21" s="59"/>
      <c r="AN21" s="69"/>
    </row>
    <row r="22" spans="1:43">
      <c r="A22" s="12">
        <v>17</v>
      </c>
      <c r="B22" s="53">
        <f t="shared" si="2"/>
        <v>44312</v>
      </c>
      <c r="C22" s="17"/>
      <c r="D22" s="14"/>
      <c r="E22" s="14"/>
      <c r="F22" s="14"/>
      <c r="G22" s="14"/>
      <c r="H22" s="14"/>
      <c r="I22" s="74"/>
      <c r="J22" s="44"/>
      <c r="K22" s="43" t="e">
        <f t="shared" si="1"/>
        <v>#DIV/0!</v>
      </c>
      <c r="L22" s="70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73"/>
      <c r="AC22" s="73"/>
      <c r="AD22" s="59"/>
      <c r="AE22" s="59"/>
      <c r="AF22" s="59"/>
      <c r="AG22" s="59"/>
      <c r="AH22" s="59"/>
      <c r="AI22" s="59"/>
      <c r="AJ22" s="59"/>
      <c r="AK22" s="59"/>
      <c r="AL22" s="69"/>
      <c r="AM22" s="59"/>
      <c r="AN22" s="69"/>
    </row>
    <row r="23" spans="1:43">
      <c r="A23" s="12">
        <v>18</v>
      </c>
      <c r="B23" s="53">
        <f t="shared" si="2"/>
        <v>44319</v>
      </c>
      <c r="C23" s="17"/>
      <c r="D23" s="14"/>
      <c r="E23" s="14"/>
      <c r="F23" s="14"/>
      <c r="G23" s="14"/>
      <c r="H23" s="14"/>
      <c r="I23" s="74"/>
      <c r="J23" s="44"/>
      <c r="K23" s="43" t="e">
        <f t="shared" si="1"/>
        <v>#DIV/0!</v>
      </c>
      <c r="L23" s="70"/>
      <c r="M23" s="59"/>
      <c r="N23" s="59"/>
      <c r="O23" s="59"/>
      <c r="P23" s="59"/>
      <c r="Q23" s="59"/>
      <c r="R23" s="59"/>
      <c r="S23" s="59"/>
      <c r="T23" s="59"/>
      <c r="U23" s="59"/>
      <c r="V23" s="72"/>
      <c r="W23" s="59"/>
      <c r="X23" s="59"/>
      <c r="Y23" s="59"/>
      <c r="Z23" s="72"/>
      <c r="AA23" s="72"/>
      <c r="AB23" s="73"/>
      <c r="AC23" s="73"/>
      <c r="AD23" s="59"/>
      <c r="AE23" s="59"/>
      <c r="AF23" s="59"/>
      <c r="AG23" s="59"/>
      <c r="AH23" s="59"/>
      <c r="AI23" s="59"/>
      <c r="AJ23" s="59"/>
      <c r="AK23" s="59"/>
      <c r="AL23" s="69"/>
      <c r="AM23" s="59"/>
      <c r="AN23" s="69"/>
    </row>
    <row r="24" spans="1:43">
      <c r="A24" s="12">
        <v>19</v>
      </c>
      <c r="B24" s="53">
        <f t="shared" si="2"/>
        <v>44326</v>
      </c>
      <c r="C24" s="17"/>
      <c r="D24" s="14"/>
      <c r="E24" s="14"/>
      <c r="F24" s="14"/>
      <c r="G24" s="14"/>
      <c r="H24" s="14"/>
      <c r="I24" s="74"/>
      <c r="J24" s="44"/>
      <c r="K24" s="43" t="e">
        <f t="shared" si="1"/>
        <v>#DIV/0!</v>
      </c>
      <c r="L24" s="70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73"/>
      <c r="AC24" s="73"/>
      <c r="AD24" s="59"/>
      <c r="AE24" s="59"/>
      <c r="AF24" s="59"/>
      <c r="AG24" s="59"/>
      <c r="AH24" s="59"/>
      <c r="AI24" s="59"/>
      <c r="AJ24" s="59"/>
      <c r="AK24" s="59"/>
      <c r="AL24" s="69"/>
      <c r="AM24" s="59"/>
      <c r="AN24" s="69"/>
    </row>
    <row r="25" spans="1:43">
      <c r="A25" s="12">
        <v>20</v>
      </c>
      <c r="B25" s="53">
        <f t="shared" si="2"/>
        <v>44333</v>
      </c>
      <c r="C25" s="17"/>
      <c r="D25" s="14"/>
      <c r="E25" s="14"/>
      <c r="F25" s="14"/>
      <c r="G25" s="14"/>
      <c r="H25" s="14"/>
      <c r="I25" s="74"/>
      <c r="J25" s="42"/>
      <c r="K25" s="43" t="e">
        <f t="shared" si="1"/>
        <v>#DIV/0!</v>
      </c>
      <c r="L25" s="70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73"/>
      <c r="AC25" s="73"/>
      <c r="AD25" s="59"/>
      <c r="AE25" s="59"/>
      <c r="AF25" s="59"/>
      <c r="AG25" s="59"/>
      <c r="AH25" s="59"/>
      <c r="AI25" s="59"/>
      <c r="AJ25" s="59"/>
      <c r="AK25" s="59"/>
      <c r="AL25" s="69"/>
      <c r="AM25" s="59"/>
      <c r="AN25" s="69"/>
    </row>
    <row r="26" spans="1:43">
      <c r="A26" s="12">
        <v>21</v>
      </c>
      <c r="B26" s="53">
        <f t="shared" si="2"/>
        <v>44340</v>
      </c>
      <c r="C26" s="17"/>
      <c r="D26" s="14"/>
      <c r="E26" s="14"/>
      <c r="F26" s="14"/>
      <c r="G26" s="14"/>
      <c r="H26" s="14"/>
      <c r="I26" s="74"/>
      <c r="J26" s="44"/>
      <c r="K26" s="43" t="e">
        <f t="shared" si="1"/>
        <v>#DIV/0!</v>
      </c>
      <c r="L26" s="7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73"/>
      <c r="AC26" s="73"/>
      <c r="AD26" s="59"/>
      <c r="AE26" s="59"/>
      <c r="AF26" s="59"/>
      <c r="AG26" s="59"/>
      <c r="AH26" s="59"/>
      <c r="AI26" s="59"/>
      <c r="AJ26" s="59"/>
      <c r="AK26" s="59"/>
      <c r="AL26" s="69"/>
      <c r="AM26" s="59"/>
      <c r="AN26" s="69"/>
    </row>
    <row r="27" spans="1:43">
      <c r="A27" s="12">
        <v>22</v>
      </c>
      <c r="B27" s="53">
        <f t="shared" si="2"/>
        <v>44347</v>
      </c>
      <c r="C27" s="17"/>
      <c r="D27" s="14"/>
      <c r="E27" s="14"/>
      <c r="F27" s="14"/>
      <c r="G27" s="14"/>
      <c r="H27" s="14"/>
      <c r="I27" s="74"/>
      <c r="J27" s="44"/>
      <c r="K27" s="43" t="e">
        <f t="shared" si="1"/>
        <v>#DIV/0!</v>
      </c>
      <c r="L27" s="70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73"/>
      <c r="AC27" s="73"/>
      <c r="AD27" s="59"/>
      <c r="AE27" s="59"/>
      <c r="AF27" s="59"/>
      <c r="AG27" s="59"/>
      <c r="AH27" s="59"/>
      <c r="AI27" s="59"/>
      <c r="AJ27" s="59"/>
      <c r="AK27" s="59"/>
      <c r="AL27" s="69"/>
      <c r="AM27" s="59"/>
      <c r="AN27" s="69"/>
      <c r="AQ27" s="38"/>
    </row>
    <row r="28" spans="1:43">
      <c r="A28" s="12">
        <v>23</v>
      </c>
      <c r="B28" s="53">
        <f t="shared" si="2"/>
        <v>44354</v>
      </c>
      <c r="C28" s="17"/>
      <c r="D28" s="14"/>
      <c r="E28" s="14"/>
      <c r="F28" s="14"/>
      <c r="G28" s="14"/>
      <c r="H28" s="14"/>
      <c r="I28" s="74"/>
      <c r="J28" s="44"/>
      <c r="K28" s="43" t="e">
        <f t="shared" si="1"/>
        <v>#DIV/0!</v>
      </c>
      <c r="L28" s="70"/>
      <c r="M28" s="59"/>
      <c r="N28" s="59"/>
      <c r="O28" s="60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73"/>
      <c r="AC28" s="73"/>
      <c r="AD28" s="59"/>
      <c r="AE28" s="59"/>
      <c r="AF28" s="59"/>
      <c r="AG28" s="59"/>
      <c r="AH28" s="59"/>
      <c r="AI28" s="59"/>
      <c r="AJ28" s="59"/>
      <c r="AK28" s="59"/>
      <c r="AL28" s="69"/>
      <c r="AM28" s="59"/>
      <c r="AN28" s="69"/>
      <c r="AQ28" s="38"/>
    </row>
    <row r="29" spans="1:43">
      <c r="A29" s="12">
        <v>24</v>
      </c>
      <c r="B29" s="53">
        <f t="shared" si="2"/>
        <v>44361</v>
      </c>
      <c r="C29" s="17"/>
      <c r="D29" s="14"/>
      <c r="E29" s="14"/>
      <c r="F29" s="14"/>
      <c r="G29" s="14"/>
      <c r="H29" s="14"/>
      <c r="I29" s="74"/>
      <c r="J29" s="44"/>
      <c r="K29" s="43" t="e">
        <f t="shared" si="1"/>
        <v>#DIV/0!</v>
      </c>
      <c r="L29" s="70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73"/>
      <c r="AC29" s="73"/>
      <c r="AD29" s="59"/>
      <c r="AE29" s="59"/>
      <c r="AF29" s="59"/>
      <c r="AG29" s="59"/>
      <c r="AH29" s="59"/>
      <c r="AI29" s="59"/>
      <c r="AJ29" s="59"/>
      <c r="AK29" s="59"/>
      <c r="AL29" s="69"/>
      <c r="AM29" s="59"/>
      <c r="AN29" s="69"/>
      <c r="AQ29" s="38"/>
    </row>
    <row r="30" spans="1:43">
      <c r="A30" s="12">
        <v>25</v>
      </c>
      <c r="B30" s="53">
        <f t="shared" si="2"/>
        <v>44368</v>
      </c>
      <c r="C30" s="17"/>
      <c r="D30" s="14"/>
      <c r="E30" s="14"/>
      <c r="F30" s="14"/>
      <c r="G30" s="14"/>
      <c r="H30" s="14"/>
      <c r="I30" s="74"/>
      <c r="J30" s="44"/>
      <c r="K30" s="43" t="e">
        <f t="shared" si="1"/>
        <v>#DIV/0!</v>
      </c>
      <c r="L30" s="70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73"/>
      <c r="AC30" s="73"/>
      <c r="AD30" s="59"/>
      <c r="AE30" s="59"/>
      <c r="AF30" s="59"/>
      <c r="AG30" s="59"/>
      <c r="AH30" s="59"/>
      <c r="AI30" s="59"/>
      <c r="AJ30" s="59"/>
      <c r="AK30" s="59"/>
      <c r="AL30" s="69"/>
      <c r="AM30" s="59"/>
      <c r="AN30" s="69"/>
    </row>
    <row r="31" spans="1:43">
      <c r="A31" s="12">
        <v>26</v>
      </c>
      <c r="B31" s="53">
        <f t="shared" si="2"/>
        <v>44375</v>
      </c>
      <c r="C31" s="17"/>
      <c r="D31" s="14"/>
      <c r="E31" s="14"/>
      <c r="F31" s="14"/>
      <c r="G31" s="14"/>
      <c r="H31" s="14"/>
      <c r="I31" s="74"/>
      <c r="J31" s="44"/>
      <c r="K31" s="43" t="e">
        <f t="shared" si="1"/>
        <v>#DIV/0!</v>
      </c>
      <c r="L31" s="70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73"/>
      <c r="AC31" s="73"/>
      <c r="AD31" s="59"/>
      <c r="AE31" s="59"/>
      <c r="AF31" s="59"/>
      <c r="AG31" s="59"/>
      <c r="AH31" s="59"/>
      <c r="AI31" s="59"/>
      <c r="AJ31" s="59"/>
      <c r="AK31" s="59"/>
      <c r="AL31" s="69"/>
      <c r="AM31" s="59"/>
      <c r="AN31" s="69"/>
    </row>
    <row r="32" spans="1:43">
      <c r="A32" s="12">
        <v>27</v>
      </c>
      <c r="B32" s="53">
        <f t="shared" si="2"/>
        <v>44382</v>
      </c>
      <c r="C32" s="17"/>
      <c r="D32" s="14"/>
      <c r="E32" s="14"/>
      <c r="F32" s="14"/>
      <c r="G32" s="14"/>
      <c r="H32" s="14"/>
      <c r="I32" s="74"/>
      <c r="J32" s="44"/>
      <c r="K32" s="43" t="e">
        <f t="shared" si="1"/>
        <v>#DIV/0!</v>
      </c>
      <c r="L32" s="70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73"/>
      <c r="AC32" s="73"/>
      <c r="AD32" s="59"/>
      <c r="AE32" s="59"/>
      <c r="AF32" s="59"/>
      <c r="AG32" s="59"/>
      <c r="AH32" s="59"/>
      <c r="AI32" s="59"/>
      <c r="AJ32" s="59"/>
      <c r="AK32" s="59"/>
      <c r="AL32" s="69"/>
      <c r="AM32" s="59"/>
      <c r="AN32" s="69"/>
    </row>
    <row r="33" spans="1:98" ht="11.25" customHeight="1">
      <c r="A33" s="12">
        <v>28</v>
      </c>
      <c r="B33" s="53">
        <f t="shared" si="2"/>
        <v>44389</v>
      </c>
      <c r="C33" s="17"/>
      <c r="D33" s="14"/>
      <c r="E33" s="14"/>
      <c r="F33" s="14"/>
      <c r="G33" s="14"/>
      <c r="H33" s="14"/>
      <c r="I33" s="74"/>
      <c r="J33" s="44"/>
      <c r="K33" s="43" t="e">
        <f t="shared" si="1"/>
        <v>#DIV/0!</v>
      </c>
      <c r="L33" s="70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73"/>
      <c r="AC33" s="73"/>
      <c r="AD33" s="59"/>
      <c r="AE33" s="59"/>
      <c r="AF33" s="59"/>
      <c r="AG33" s="59"/>
      <c r="AH33" s="59"/>
      <c r="AI33" s="59"/>
      <c r="AJ33" s="59"/>
      <c r="AK33" s="59"/>
      <c r="AL33" s="69"/>
      <c r="AM33" s="59"/>
      <c r="AN33" s="69"/>
    </row>
    <row r="34" spans="1:98">
      <c r="A34" s="12">
        <v>29</v>
      </c>
      <c r="B34" s="53">
        <f t="shared" si="2"/>
        <v>44396</v>
      </c>
      <c r="C34" s="17"/>
      <c r="D34" s="14"/>
      <c r="E34" s="14"/>
      <c r="F34" s="14"/>
      <c r="G34" s="14"/>
      <c r="H34" s="14"/>
      <c r="I34" s="74"/>
      <c r="J34" s="44"/>
      <c r="K34" s="43" t="e">
        <f t="shared" si="1"/>
        <v>#DIV/0!</v>
      </c>
      <c r="L34" s="70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73"/>
      <c r="AC34" s="73"/>
      <c r="AD34" s="59"/>
      <c r="AE34" s="59"/>
      <c r="AF34" s="59"/>
      <c r="AG34" s="59"/>
      <c r="AH34" s="59"/>
      <c r="AI34" s="59"/>
      <c r="AJ34" s="59"/>
      <c r="AK34" s="59"/>
      <c r="AL34" s="69"/>
      <c r="AM34" s="59"/>
      <c r="AN34" s="69"/>
    </row>
    <row r="35" spans="1:98">
      <c r="A35" s="12">
        <v>30</v>
      </c>
      <c r="B35" s="53">
        <f t="shared" si="2"/>
        <v>44403</v>
      </c>
      <c r="C35" s="17"/>
      <c r="D35" s="14"/>
      <c r="E35" s="14"/>
      <c r="F35" s="14"/>
      <c r="G35" s="14"/>
      <c r="H35" s="14"/>
      <c r="I35" s="74"/>
      <c r="J35" s="44"/>
      <c r="K35" s="43" t="e">
        <f t="shared" si="1"/>
        <v>#DIV/0!</v>
      </c>
      <c r="L35" s="70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73"/>
      <c r="AC35" s="73"/>
      <c r="AD35" s="59"/>
      <c r="AE35" s="59"/>
      <c r="AF35" s="59"/>
      <c r="AG35" s="59"/>
      <c r="AH35" s="59"/>
      <c r="AI35" s="59"/>
      <c r="AJ35" s="59"/>
      <c r="AK35" s="59"/>
      <c r="AL35" s="69"/>
      <c r="AM35" s="59"/>
      <c r="AN35" s="69"/>
    </row>
    <row r="36" spans="1:98">
      <c r="A36" s="12">
        <v>31</v>
      </c>
      <c r="B36" s="53">
        <f t="shared" si="2"/>
        <v>44410</v>
      </c>
      <c r="C36" s="17"/>
      <c r="D36" s="14"/>
      <c r="E36" s="14"/>
      <c r="F36" s="14"/>
      <c r="G36" s="14"/>
      <c r="H36" s="14"/>
      <c r="I36" s="74"/>
      <c r="J36" s="44"/>
      <c r="K36" s="43" t="e">
        <f t="shared" si="1"/>
        <v>#DIV/0!</v>
      </c>
      <c r="L36" s="7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73"/>
      <c r="AC36" s="73"/>
      <c r="AD36" s="59"/>
      <c r="AE36" s="59"/>
      <c r="AF36" s="59"/>
      <c r="AG36" s="59"/>
      <c r="AH36" s="59"/>
      <c r="AI36" s="59"/>
      <c r="AJ36" s="59"/>
      <c r="AK36" s="59"/>
      <c r="AL36" s="69"/>
      <c r="AM36" s="59"/>
      <c r="AN36" s="69"/>
    </row>
    <row r="37" spans="1:98">
      <c r="A37" s="12">
        <v>32</v>
      </c>
      <c r="B37" s="53">
        <f t="shared" si="2"/>
        <v>44417</v>
      </c>
      <c r="C37" s="17"/>
      <c r="D37" s="14"/>
      <c r="E37" s="14"/>
      <c r="F37" s="14"/>
      <c r="G37" s="14"/>
      <c r="H37" s="14"/>
      <c r="I37" s="74"/>
      <c r="J37" s="44"/>
      <c r="K37" s="43" t="e">
        <f t="shared" si="1"/>
        <v>#DIV/0!</v>
      </c>
      <c r="L37" s="57"/>
      <c r="M37" s="58"/>
      <c r="N37" s="58"/>
      <c r="O37" s="59"/>
      <c r="P37" s="59"/>
      <c r="Q37" s="59"/>
      <c r="R37" s="59"/>
      <c r="S37" s="59"/>
      <c r="T37" s="59"/>
      <c r="U37" s="59"/>
      <c r="V37" s="58"/>
      <c r="W37" s="58"/>
      <c r="X37" s="58"/>
      <c r="Y37" s="59"/>
      <c r="Z37" s="59"/>
      <c r="AA37" s="59"/>
      <c r="AB37" s="73"/>
      <c r="AC37" s="73"/>
      <c r="AD37" s="58"/>
      <c r="AE37" s="58"/>
      <c r="AF37" s="58"/>
      <c r="AG37" s="59"/>
      <c r="AH37" s="59"/>
      <c r="AI37" s="59"/>
      <c r="AJ37" s="58"/>
      <c r="AK37" s="58"/>
      <c r="AL37" s="61"/>
      <c r="AM37" s="58"/>
      <c r="AN37" s="61"/>
    </row>
    <row r="38" spans="1:98">
      <c r="A38" s="12">
        <v>33</v>
      </c>
      <c r="B38" s="53">
        <f t="shared" si="2"/>
        <v>44424</v>
      </c>
      <c r="C38" s="17"/>
      <c r="D38" s="14"/>
      <c r="E38" s="14"/>
      <c r="F38" s="14"/>
      <c r="G38" s="14"/>
      <c r="H38" s="14"/>
      <c r="I38" s="74"/>
      <c r="J38" s="44"/>
      <c r="K38" s="43" t="e">
        <f t="shared" si="1"/>
        <v>#DIV/0!</v>
      </c>
      <c r="L38" s="57"/>
      <c r="M38" s="58"/>
      <c r="N38" s="58"/>
      <c r="O38" s="59"/>
      <c r="P38" s="59"/>
      <c r="Q38" s="59"/>
      <c r="R38" s="59"/>
      <c r="S38" s="59"/>
      <c r="T38" s="59"/>
      <c r="U38" s="59"/>
      <c r="V38" s="58"/>
      <c r="W38" s="58"/>
      <c r="X38" s="58"/>
      <c r="Y38" s="59"/>
      <c r="Z38" s="59"/>
      <c r="AA38" s="59"/>
      <c r="AB38" s="73"/>
      <c r="AC38" s="73"/>
      <c r="AD38" s="58"/>
      <c r="AE38" s="58"/>
      <c r="AF38" s="58"/>
      <c r="AG38" s="59"/>
      <c r="AH38" s="59"/>
      <c r="AI38" s="59"/>
      <c r="AJ38" s="58"/>
      <c r="AK38" s="58"/>
      <c r="AL38" s="61"/>
      <c r="AM38" s="58"/>
      <c r="AN38" s="61"/>
    </row>
    <row r="39" spans="1:98">
      <c r="A39" s="12">
        <v>34</v>
      </c>
      <c r="B39" s="53">
        <f t="shared" si="2"/>
        <v>44431</v>
      </c>
      <c r="C39" s="17"/>
      <c r="D39" s="14"/>
      <c r="E39" s="14"/>
      <c r="F39" s="14"/>
      <c r="G39" s="14"/>
      <c r="H39" s="14"/>
      <c r="I39" s="74"/>
      <c r="J39" s="44"/>
      <c r="K39" s="43" t="e">
        <f t="shared" si="1"/>
        <v>#DIV/0!</v>
      </c>
      <c r="L39" s="57"/>
      <c r="M39" s="58"/>
      <c r="N39" s="58"/>
      <c r="O39" s="59"/>
      <c r="P39" s="59"/>
      <c r="Q39" s="59"/>
      <c r="R39" s="59"/>
      <c r="S39" s="59"/>
      <c r="T39" s="59"/>
      <c r="U39" s="59"/>
      <c r="V39" s="58"/>
      <c r="W39" s="58"/>
      <c r="X39" s="58"/>
      <c r="Y39" s="59"/>
      <c r="Z39" s="59"/>
      <c r="AA39" s="59"/>
      <c r="AB39" s="73"/>
      <c r="AC39" s="73"/>
      <c r="AD39" s="58"/>
      <c r="AE39" s="58"/>
      <c r="AF39" s="58"/>
      <c r="AG39" s="59"/>
      <c r="AH39" s="59"/>
      <c r="AI39" s="59"/>
      <c r="AJ39" s="58"/>
      <c r="AK39" s="58"/>
      <c r="AL39" s="61"/>
      <c r="AM39" s="58"/>
      <c r="AN39" s="61"/>
    </row>
    <row r="40" spans="1:98" s="97" customFormat="1">
      <c r="A40" s="84">
        <v>35</v>
      </c>
      <c r="B40" s="85">
        <f t="shared" si="2"/>
        <v>44438</v>
      </c>
      <c r="C40" s="86">
        <f>+E40+G40</f>
        <v>130</v>
      </c>
      <c r="D40" s="87">
        <f>+F40+H40</f>
        <v>56.429000000000002</v>
      </c>
      <c r="E40" s="87">
        <v>100</v>
      </c>
      <c r="F40" s="87">
        <v>44.429000000000002</v>
      </c>
      <c r="G40" s="87">
        <v>30</v>
      </c>
      <c r="H40" s="87">
        <v>12</v>
      </c>
      <c r="I40" s="88"/>
      <c r="J40" s="89"/>
      <c r="K40" s="43">
        <f t="shared" si="1"/>
        <v>0</v>
      </c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2"/>
      <c r="AC40" s="92"/>
      <c r="AD40" s="91"/>
      <c r="AE40" s="91"/>
      <c r="AF40" s="91"/>
      <c r="AG40" s="91"/>
      <c r="AH40" s="91"/>
      <c r="AI40" s="91"/>
      <c r="AJ40" s="91"/>
      <c r="AK40" s="91"/>
      <c r="AL40" s="93"/>
      <c r="AM40" s="94"/>
      <c r="AN40" s="95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</row>
    <row r="41" spans="1:98" s="97" customFormat="1">
      <c r="A41" s="84">
        <v>36</v>
      </c>
      <c r="B41" s="85">
        <f t="shared" si="2"/>
        <v>44445</v>
      </c>
      <c r="C41" s="86">
        <f t="shared" ref="C41:C43" si="3">+E41+G41</f>
        <v>130</v>
      </c>
      <c r="D41" s="87">
        <f t="shared" ref="D41:D43" si="4">+F41+H41</f>
        <v>64.573999999999998</v>
      </c>
      <c r="E41" s="87">
        <v>100</v>
      </c>
      <c r="F41" s="98">
        <v>32.871000000000002</v>
      </c>
      <c r="G41" s="87">
        <v>30</v>
      </c>
      <c r="H41" s="98">
        <f>21.703+10</f>
        <v>31.702999999999999</v>
      </c>
      <c r="I41" s="88"/>
      <c r="J41" s="89"/>
      <c r="K41" s="43">
        <f t="shared" si="1"/>
        <v>0</v>
      </c>
      <c r="L41" s="99"/>
      <c r="M41" s="94"/>
      <c r="N41" s="94"/>
      <c r="O41" s="94"/>
      <c r="P41" s="94"/>
      <c r="Q41" s="94"/>
      <c r="R41" s="94"/>
      <c r="S41" s="94"/>
      <c r="T41" s="91"/>
      <c r="U41" s="94"/>
      <c r="V41" s="94"/>
      <c r="W41" s="94"/>
      <c r="X41" s="94"/>
      <c r="Y41" s="94"/>
      <c r="Z41" s="94"/>
      <c r="AA41" s="94"/>
      <c r="AB41" s="92"/>
      <c r="AC41" s="92"/>
      <c r="AD41" s="94"/>
      <c r="AE41" s="94"/>
      <c r="AF41" s="94"/>
      <c r="AG41" s="94"/>
      <c r="AH41" s="94"/>
      <c r="AI41" s="94"/>
      <c r="AJ41" s="94"/>
      <c r="AK41" s="94"/>
      <c r="AL41" s="95"/>
      <c r="AM41" s="94"/>
      <c r="AN41" s="95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</row>
    <row r="42" spans="1:98" s="100" customFormat="1">
      <c r="A42" s="84">
        <v>37</v>
      </c>
      <c r="B42" s="85">
        <f t="shared" si="2"/>
        <v>44452</v>
      </c>
      <c r="C42" s="86">
        <f t="shared" si="3"/>
        <v>130</v>
      </c>
      <c r="D42" s="87">
        <f t="shared" si="4"/>
        <v>90.073999999999998</v>
      </c>
      <c r="E42" s="87">
        <v>100</v>
      </c>
      <c r="F42" s="96">
        <v>66.013999999999996</v>
      </c>
      <c r="G42" s="87">
        <v>30</v>
      </c>
      <c r="H42" s="96">
        <v>24.06</v>
      </c>
      <c r="I42" s="88"/>
      <c r="J42" s="89"/>
      <c r="K42" s="43">
        <f t="shared" si="1"/>
        <v>0</v>
      </c>
      <c r="L42" s="99"/>
      <c r="M42" s="94"/>
      <c r="N42" s="94"/>
      <c r="O42" s="94"/>
      <c r="P42" s="94"/>
      <c r="Q42" s="94"/>
      <c r="R42" s="94"/>
      <c r="S42" s="94"/>
      <c r="T42" s="91"/>
      <c r="U42" s="94"/>
      <c r="V42" s="94"/>
      <c r="W42" s="94"/>
      <c r="X42" s="94"/>
      <c r="Y42" s="94"/>
      <c r="Z42" s="94"/>
      <c r="AA42" s="94"/>
      <c r="AB42" s="92"/>
      <c r="AC42" s="92"/>
      <c r="AD42" s="94"/>
      <c r="AE42" s="94"/>
      <c r="AF42" s="94"/>
      <c r="AG42" s="94"/>
      <c r="AH42" s="94"/>
      <c r="AI42" s="94"/>
      <c r="AJ42" s="94"/>
      <c r="AK42" s="94"/>
      <c r="AL42" s="95"/>
      <c r="AM42" s="94"/>
      <c r="AN42" s="95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</row>
    <row r="43" spans="1:98" s="100" customFormat="1">
      <c r="A43" s="84">
        <v>38</v>
      </c>
      <c r="B43" s="85">
        <f t="shared" si="2"/>
        <v>44459</v>
      </c>
      <c r="C43" s="86">
        <f t="shared" si="3"/>
        <v>130</v>
      </c>
      <c r="D43" s="87">
        <f t="shared" si="4"/>
        <v>76.375</v>
      </c>
      <c r="E43" s="87">
        <v>100</v>
      </c>
      <c r="F43" s="101">
        <v>39.542000000000002</v>
      </c>
      <c r="G43" s="87">
        <v>30</v>
      </c>
      <c r="H43" s="101">
        <v>36.832999999999998</v>
      </c>
      <c r="I43" s="88"/>
      <c r="J43" s="89"/>
      <c r="K43" s="43">
        <f t="shared" si="1"/>
        <v>0</v>
      </c>
      <c r="L43" s="99">
        <f>122900+126200+82000+18000+178000+112500+159500</f>
        <v>799100</v>
      </c>
      <c r="M43" s="94">
        <f>11300+7000+37000+7000+46600+58200+63600+2000+4800+54000+55200+57800+23000+36000+29900+9800+17000+13700+18000+49000+13000+26700+41600+32000+21300+31000</f>
        <v>766500</v>
      </c>
      <c r="N43" s="94">
        <f>36500+22000+9330+36600+38300+25700+11983+40500+40200+37864+50800+68300+38000+57624+37900+13280</f>
        <v>564881</v>
      </c>
      <c r="O43" s="94">
        <f>23000+17700+13500+14200+17200+23000+12300+7600+9000+5400+4300+18900+17200+10600+12500+16700+14100+5700+4500</f>
        <v>247400</v>
      </c>
      <c r="P43" s="94">
        <f>6140+10100+4040+4040+10100+9000+15455+2000+10040+7040+4040+10100+5050+5050+19300+15150+10100+3050+3150+12100+2600+3720+3030+2060+2060+1430+2500+2680+2000+2000+2000+2500+5470+5090+10100+3030+3030</f>
        <v>220345</v>
      </c>
      <c r="Q43" s="94">
        <f>3160+5690+400+1210+3960+7530+5700+672+480+770+770+200+2200+2000+1400</f>
        <v>36142</v>
      </c>
      <c r="R43" s="94"/>
      <c r="S43" s="94"/>
      <c r="T43" s="91"/>
      <c r="U43" s="94"/>
      <c r="V43" s="94"/>
      <c r="W43" s="94"/>
      <c r="X43" s="94"/>
      <c r="Y43" s="94"/>
      <c r="Z43" s="94"/>
      <c r="AA43" s="94"/>
      <c r="AB43" s="92"/>
      <c r="AC43" s="92"/>
      <c r="AD43" s="94"/>
      <c r="AE43" s="94"/>
      <c r="AF43" s="94"/>
      <c r="AG43" s="94"/>
      <c r="AH43" s="94"/>
      <c r="AI43" s="94"/>
      <c r="AJ43" s="94"/>
      <c r="AK43" s="94"/>
      <c r="AL43" s="95"/>
      <c r="AM43" s="91"/>
      <c r="AN43" s="93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</row>
    <row r="44" spans="1:98" s="24" customFormat="1">
      <c r="A44" s="12">
        <v>39</v>
      </c>
      <c r="B44" s="53">
        <f t="shared" si="2"/>
        <v>44466</v>
      </c>
      <c r="C44" s="48"/>
      <c r="D44" s="12"/>
      <c r="E44" s="83"/>
      <c r="F44" s="83"/>
      <c r="G44" s="83"/>
      <c r="H44" s="83"/>
      <c r="I44" s="74"/>
      <c r="J44" s="44"/>
      <c r="K44" s="43" t="e">
        <f t="shared" si="1"/>
        <v>#DIV/0!</v>
      </c>
      <c r="L44" s="57"/>
      <c r="M44" s="58"/>
      <c r="N44" s="58"/>
      <c r="O44" s="59"/>
      <c r="P44" s="59"/>
      <c r="Q44" s="59"/>
      <c r="R44" s="59"/>
      <c r="S44" s="59"/>
      <c r="T44" s="59"/>
      <c r="U44" s="59"/>
      <c r="V44" s="58"/>
      <c r="W44" s="58"/>
      <c r="X44" s="58"/>
      <c r="Y44" s="59"/>
      <c r="Z44" s="59"/>
      <c r="AA44" s="59"/>
      <c r="AB44" s="73"/>
      <c r="AC44" s="73"/>
      <c r="AD44" s="58"/>
      <c r="AE44" s="58"/>
      <c r="AF44" s="58"/>
      <c r="AG44" s="59"/>
      <c r="AJ44" s="58"/>
      <c r="AK44" s="58"/>
      <c r="AL44" s="61"/>
      <c r="AM44" s="66"/>
      <c r="AN44" s="67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</row>
    <row r="45" spans="1:98" s="23" customFormat="1">
      <c r="A45" s="12">
        <v>40</v>
      </c>
      <c r="B45" s="53">
        <f t="shared" si="2"/>
        <v>44473</v>
      </c>
      <c r="C45" s="18"/>
      <c r="D45" s="12"/>
      <c r="E45" s="83"/>
      <c r="F45" s="83"/>
      <c r="G45" s="83"/>
      <c r="H45" s="83"/>
      <c r="I45" s="74"/>
      <c r="J45" s="44"/>
      <c r="K45" s="43" t="e">
        <f t="shared" si="1"/>
        <v>#DIV/0!</v>
      </c>
      <c r="L45" s="68"/>
      <c r="M45" s="66"/>
      <c r="N45" s="66"/>
      <c r="O45" s="66"/>
      <c r="P45" s="66"/>
      <c r="Q45" s="66"/>
      <c r="R45" s="66"/>
      <c r="S45" s="66"/>
      <c r="T45" s="59"/>
      <c r="U45" s="66"/>
      <c r="V45" s="66"/>
      <c r="W45" s="66"/>
      <c r="X45" s="66"/>
      <c r="Y45" s="66"/>
      <c r="Z45" s="66"/>
      <c r="AA45" s="66"/>
      <c r="AB45" s="73"/>
      <c r="AC45" s="73"/>
      <c r="AD45" s="66"/>
      <c r="AE45" s="66"/>
      <c r="AF45" s="66"/>
      <c r="AG45" s="66"/>
      <c r="AH45" s="59"/>
      <c r="AI45" s="66"/>
      <c r="AJ45" s="66"/>
      <c r="AK45" s="66"/>
      <c r="AL45" s="67"/>
      <c r="AM45" s="66"/>
      <c r="AN45" s="67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</row>
    <row r="46" spans="1:98" s="22" customFormat="1">
      <c r="A46" s="12">
        <v>41</v>
      </c>
      <c r="B46" s="53">
        <f t="shared" si="2"/>
        <v>44480</v>
      </c>
      <c r="C46" s="18"/>
      <c r="D46" s="14"/>
      <c r="E46" s="14"/>
      <c r="F46" s="14"/>
      <c r="G46" s="14"/>
      <c r="H46" s="14"/>
      <c r="I46" s="74"/>
      <c r="J46" s="44"/>
      <c r="K46" s="43" t="e">
        <f t="shared" si="1"/>
        <v>#DIV/0!</v>
      </c>
      <c r="L46" s="68"/>
      <c r="M46" s="66"/>
      <c r="N46" s="66"/>
      <c r="O46" s="66"/>
      <c r="P46" s="66"/>
      <c r="Q46" s="66"/>
      <c r="R46" s="66"/>
      <c r="S46" s="66"/>
      <c r="T46" s="59"/>
      <c r="U46" s="66"/>
      <c r="V46" s="66"/>
      <c r="W46" s="66"/>
      <c r="X46" s="66"/>
      <c r="Y46" s="66"/>
      <c r="Z46" s="66"/>
      <c r="AA46" s="66"/>
      <c r="AB46" s="73"/>
      <c r="AC46" s="73"/>
      <c r="AD46" s="66"/>
      <c r="AE46" s="66"/>
      <c r="AF46" s="66"/>
      <c r="AG46" s="66"/>
      <c r="AH46" s="59"/>
      <c r="AI46" s="66"/>
      <c r="AJ46" s="66"/>
      <c r="AK46" s="66"/>
      <c r="AL46" s="67"/>
      <c r="AM46" s="59"/>
      <c r="AN46" s="69"/>
    </row>
    <row r="47" spans="1:98" s="23" customFormat="1">
      <c r="A47" s="12">
        <v>42</v>
      </c>
      <c r="B47" s="53">
        <f t="shared" si="2"/>
        <v>44487</v>
      </c>
      <c r="C47" s="17"/>
      <c r="D47" s="14"/>
      <c r="E47" s="14"/>
      <c r="F47" s="14"/>
      <c r="G47" s="14"/>
      <c r="H47" s="14"/>
      <c r="I47" s="74"/>
      <c r="J47" s="44"/>
      <c r="K47" s="43" t="e">
        <f t="shared" si="1"/>
        <v>#DIV/0!</v>
      </c>
      <c r="L47" s="70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73"/>
      <c r="AC47" s="73"/>
      <c r="AD47" s="59"/>
      <c r="AE47" s="59"/>
      <c r="AF47" s="59"/>
      <c r="AG47" s="59"/>
      <c r="AH47" s="59"/>
      <c r="AI47" s="59"/>
      <c r="AJ47" s="59"/>
      <c r="AK47" s="59"/>
      <c r="AL47" s="69"/>
      <c r="AM47" s="66"/>
      <c r="AN47" s="67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</row>
    <row r="48" spans="1:98">
      <c r="A48" s="12">
        <v>43</v>
      </c>
      <c r="B48" s="53">
        <f t="shared" si="2"/>
        <v>44494</v>
      </c>
      <c r="C48" s="18"/>
      <c r="D48" s="14"/>
      <c r="E48" s="14"/>
      <c r="F48" s="14"/>
      <c r="G48" s="14"/>
      <c r="H48" s="14"/>
      <c r="I48" s="74"/>
      <c r="J48" s="44"/>
      <c r="K48" s="43" t="e">
        <f t="shared" si="1"/>
        <v>#DIV/0!</v>
      </c>
      <c r="L48" s="68"/>
      <c r="M48" s="66"/>
      <c r="N48" s="66"/>
      <c r="O48" s="66"/>
      <c r="P48" s="66"/>
      <c r="Q48" s="66"/>
      <c r="R48" s="66"/>
      <c r="S48" s="66"/>
      <c r="T48" s="59"/>
      <c r="U48" s="66"/>
      <c r="V48" s="66"/>
      <c r="W48" s="66"/>
      <c r="X48" s="66"/>
      <c r="Y48" s="66"/>
      <c r="Z48" s="66"/>
      <c r="AA48" s="66"/>
      <c r="AB48" s="73"/>
      <c r="AC48" s="73"/>
      <c r="AD48" s="66"/>
      <c r="AE48" s="66"/>
      <c r="AF48" s="66"/>
      <c r="AG48" s="66"/>
      <c r="AH48" s="66"/>
      <c r="AI48" s="66"/>
      <c r="AJ48" s="66"/>
      <c r="AK48" s="66"/>
      <c r="AL48" s="67"/>
      <c r="AM48" s="59"/>
      <c r="AN48" s="69"/>
    </row>
    <row r="49" spans="1:41">
      <c r="A49" s="12">
        <v>44</v>
      </c>
      <c r="B49" s="53">
        <f t="shared" si="2"/>
        <v>44501</v>
      </c>
      <c r="C49" s="17"/>
      <c r="D49" s="14"/>
      <c r="E49" s="14"/>
      <c r="F49" s="14"/>
      <c r="G49" s="14"/>
      <c r="H49" s="14"/>
      <c r="I49" s="74"/>
      <c r="J49" s="44"/>
      <c r="K49" s="43" t="e">
        <f t="shared" si="1"/>
        <v>#DIV/0!</v>
      </c>
      <c r="L49" s="70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73"/>
      <c r="AC49" s="73"/>
      <c r="AD49" s="59"/>
      <c r="AE49" s="59"/>
      <c r="AF49" s="59"/>
      <c r="AG49" s="59"/>
      <c r="AH49" s="59"/>
      <c r="AI49" s="59"/>
      <c r="AJ49" s="59"/>
      <c r="AK49" s="59"/>
      <c r="AL49" s="69"/>
      <c r="AM49" s="59"/>
      <c r="AN49" s="71"/>
    </row>
    <row r="50" spans="1:41">
      <c r="A50" s="12">
        <v>45</v>
      </c>
      <c r="B50" s="53">
        <f t="shared" si="2"/>
        <v>44508</v>
      </c>
      <c r="C50" s="17"/>
      <c r="D50" s="14"/>
      <c r="E50" s="14"/>
      <c r="F50" s="14"/>
      <c r="G50" s="14"/>
      <c r="H50" s="14"/>
      <c r="I50" s="74"/>
      <c r="J50" s="44"/>
      <c r="K50" s="43" t="e">
        <f t="shared" si="1"/>
        <v>#DIV/0!</v>
      </c>
      <c r="L50" s="70"/>
      <c r="M50" s="59"/>
      <c r="N50" s="60"/>
      <c r="O50" s="59"/>
      <c r="P50" s="59"/>
      <c r="Q50" s="59"/>
      <c r="R50" s="59"/>
      <c r="S50" s="59"/>
      <c r="T50" s="59"/>
      <c r="U50" s="59"/>
      <c r="V50" s="59"/>
      <c r="W50" s="59"/>
      <c r="X50" s="60"/>
      <c r="Y50" s="59"/>
      <c r="Z50" s="59"/>
      <c r="AA50" s="59"/>
      <c r="AB50" s="73"/>
      <c r="AC50" s="73"/>
      <c r="AD50" s="59"/>
      <c r="AE50" s="59"/>
      <c r="AF50" s="60"/>
      <c r="AG50" s="59"/>
      <c r="AH50" s="59"/>
      <c r="AI50" s="59"/>
      <c r="AJ50" s="59"/>
      <c r="AK50" s="59"/>
      <c r="AL50" s="71"/>
      <c r="AM50" s="59"/>
      <c r="AN50" s="69"/>
    </row>
    <row r="51" spans="1:41">
      <c r="A51" s="12">
        <v>46</v>
      </c>
      <c r="B51" s="53">
        <f t="shared" si="2"/>
        <v>44515</v>
      </c>
      <c r="C51" s="17"/>
      <c r="D51" s="14"/>
      <c r="E51" s="14"/>
      <c r="F51" s="14"/>
      <c r="G51" s="14"/>
      <c r="H51" s="14"/>
      <c r="I51" s="74"/>
      <c r="J51" s="44"/>
      <c r="K51" s="43" t="e">
        <f t="shared" si="1"/>
        <v>#DIV/0!</v>
      </c>
      <c r="L51" s="70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73"/>
      <c r="AC51" s="73"/>
      <c r="AD51" s="59"/>
      <c r="AE51" s="59"/>
      <c r="AF51" s="59"/>
      <c r="AG51" s="59"/>
      <c r="AH51" s="59"/>
      <c r="AI51" s="59"/>
      <c r="AJ51" s="59"/>
      <c r="AK51" s="59"/>
      <c r="AL51" s="69"/>
      <c r="AM51" s="59"/>
      <c r="AN51" s="69"/>
    </row>
    <row r="52" spans="1:41">
      <c r="A52" s="12">
        <v>47</v>
      </c>
      <c r="B52" s="53">
        <f t="shared" si="2"/>
        <v>44522</v>
      </c>
      <c r="C52" s="17"/>
      <c r="D52" s="14"/>
      <c r="E52" s="14"/>
      <c r="F52" s="14"/>
      <c r="G52" s="14"/>
      <c r="H52" s="14"/>
      <c r="I52" s="74"/>
      <c r="J52" s="45"/>
      <c r="K52" s="43" t="e">
        <f t="shared" si="1"/>
        <v>#DIV/0!</v>
      </c>
      <c r="L52" s="70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73"/>
      <c r="AC52" s="73"/>
      <c r="AD52" s="59"/>
      <c r="AE52" s="59"/>
      <c r="AF52" s="59"/>
      <c r="AG52" s="59"/>
      <c r="AH52" s="59"/>
      <c r="AI52" s="59"/>
      <c r="AJ52" s="59"/>
      <c r="AK52" s="59"/>
      <c r="AL52" s="69"/>
      <c r="AM52" s="59"/>
      <c r="AN52" s="69"/>
    </row>
    <row r="53" spans="1:41">
      <c r="A53" s="12">
        <v>48</v>
      </c>
      <c r="B53" s="53">
        <f t="shared" si="2"/>
        <v>44529</v>
      </c>
      <c r="C53" s="17"/>
      <c r="D53" s="14"/>
      <c r="E53" s="14"/>
      <c r="F53" s="14"/>
      <c r="G53" s="14"/>
      <c r="H53" s="14"/>
      <c r="I53" s="74"/>
      <c r="J53" s="44"/>
      <c r="K53" s="43" t="e">
        <f t="shared" si="1"/>
        <v>#DIV/0!</v>
      </c>
      <c r="L53" s="70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73"/>
      <c r="AC53" s="73"/>
      <c r="AD53" s="59"/>
      <c r="AE53" s="59"/>
      <c r="AF53" s="59"/>
      <c r="AG53" s="59"/>
      <c r="AH53" s="59"/>
      <c r="AI53" s="59"/>
      <c r="AJ53" s="59"/>
      <c r="AK53" s="59"/>
      <c r="AL53" s="69"/>
      <c r="AM53" s="59"/>
      <c r="AN53" s="69"/>
    </row>
    <row r="54" spans="1:41">
      <c r="A54" s="12">
        <v>49</v>
      </c>
      <c r="B54" s="53">
        <f t="shared" si="2"/>
        <v>44536</v>
      </c>
      <c r="C54" s="17"/>
      <c r="D54" s="14"/>
      <c r="E54" s="14"/>
      <c r="F54" s="14"/>
      <c r="G54" s="14"/>
      <c r="H54" s="14"/>
      <c r="I54" s="74"/>
      <c r="J54" s="44"/>
      <c r="K54" s="43" t="e">
        <f t="shared" si="1"/>
        <v>#DIV/0!</v>
      </c>
      <c r="L54" s="70"/>
      <c r="M54" s="59"/>
      <c r="N54" s="59"/>
      <c r="O54" s="59"/>
      <c r="P54" s="59"/>
      <c r="Q54" s="59"/>
      <c r="R54" s="59"/>
      <c r="S54" s="59"/>
      <c r="T54" s="59"/>
      <c r="U54" s="59"/>
      <c r="V54" s="72"/>
      <c r="W54" s="59"/>
      <c r="X54" s="59"/>
      <c r="Y54" s="59"/>
      <c r="Z54" s="72"/>
      <c r="AA54" s="72"/>
      <c r="AB54" s="73"/>
      <c r="AC54" s="73"/>
      <c r="AD54" s="59"/>
      <c r="AE54" s="59"/>
      <c r="AF54" s="59"/>
      <c r="AG54" s="59"/>
      <c r="AH54" s="59"/>
      <c r="AI54" s="59"/>
      <c r="AJ54" s="59"/>
      <c r="AK54" s="59"/>
      <c r="AL54" s="69"/>
      <c r="AM54" s="59"/>
      <c r="AN54" s="69"/>
    </row>
    <row r="55" spans="1:41">
      <c r="A55" s="12">
        <v>50</v>
      </c>
      <c r="B55" s="53">
        <f t="shared" si="2"/>
        <v>44543</v>
      </c>
      <c r="C55" s="17"/>
      <c r="D55" s="14"/>
      <c r="E55" s="14"/>
      <c r="F55" s="14"/>
      <c r="G55" s="14"/>
      <c r="H55" s="14"/>
      <c r="I55" s="74"/>
      <c r="J55" s="44"/>
      <c r="K55" s="43" t="e">
        <f t="shared" si="1"/>
        <v>#DIV/0!</v>
      </c>
      <c r="L55" s="70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73"/>
      <c r="AC55" s="73"/>
      <c r="AD55" s="59"/>
      <c r="AE55" s="59"/>
      <c r="AF55" s="59"/>
      <c r="AG55" s="59"/>
      <c r="AH55" s="59"/>
      <c r="AI55" s="59"/>
      <c r="AJ55" s="59"/>
      <c r="AK55" s="59"/>
      <c r="AL55" s="69"/>
      <c r="AM55" s="59"/>
      <c r="AN55" s="69"/>
    </row>
    <row r="56" spans="1:41">
      <c r="A56" s="12">
        <v>51</v>
      </c>
      <c r="B56" s="53">
        <f t="shared" si="2"/>
        <v>44550</v>
      </c>
      <c r="C56" s="17"/>
      <c r="D56" s="14"/>
      <c r="E56" s="14"/>
      <c r="F56" s="14"/>
      <c r="G56" s="14"/>
      <c r="H56" s="14"/>
      <c r="I56" s="74"/>
      <c r="J56" s="42"/>
      <c r="K56" s="43" t="e">
        <f t="shared" si="1"/>
        <v>#DIV/0!</v>
      </c>
      <c r="L56" s="70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73"/>
      <c r="AC56" s="73"/>
      <c r="AD56" s="59"/>
      <c r="AE56" s="59"/>
      <c r="AF56" s="59"/>
      <c r="AG56" s="59"/>
      <c r="AH56" s="59"/>
      <c r="AI56" s="59"/>
      <c r="AJ56" s="59"/>
      <c r="AK56" s="59"/>
      <c r="AL56" s="69"/>
      <c r="AM56" s="59"/>
      <c r="AN56" s="69"/>
    </row>
    <row r="57" spans="1:41">
      <c r="A57" s="12">
        <v>52</v>
      </c>
      <c r="B57" s="53">
        <f t="shared" si="2"/>
        <v>44557</v>
      </c>
      <c r="C57" s="17"/>
      <c r="D57" s="14"/>
      <c r="E57" s="14"/>
      <c r="F57" s="14"/>
      <c r="G57" s="14"/>
      <c r="H57" s="14"/>
      <c r="I57" s="74"/>
      <c r="J57" s="44"/>
      <c r="K57" s="43" t="e">
        <f t="shared" si="1"/>
        <v>#DIV/0!</v>
      </c>
      <c r="L57" s="70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73"/>
      <c r="AC57" s="73"/>
      <c r="AD57" s="59"/>
      <c r="AE57" s="59"/>
      <c r="AF57" s="59"/>
      <c r="AG57" s="59"/>
      <c r="AH57" s="59"/>
      <c r="AI57" s="59"/>
      <c r="AJ57" s="59"/>
      <c r="AK57" s="59"/>
      <c r="AL57" s="69"/>
      <c r="AM57" s="55"/>
      <c r="AN57" s="55"/>
    </row>
    <row r="58" spans="1:41">
      <c r="A58" s="22" t="s">
        <v>32</v>
      </c>
      <c r="B58" s="22"/>
      <c r="C58" s="33">
        <f>AVERAGE(C6:C57)</f>
        <v>130</v>
      </c>
      <c r="D58" s="33">
        <f>AVERAGE(D6:D57)</f>
        <v>71.863</v>
      </c>
      <c r="E58" s="33"/>
      <c r="F58" s="33"/>
      <c r="G58" s="33"/>
      <c r="H58" s="33"/>
      <c r="I58" s="33">
        <f>AVERAGE(I7:I57)</f>
        <v>0</v>
      </c>
      <c r="J58" s="33" t="e">
        <f>AVERAGE(J6:J57)</f>
        <v>#DIV/0!</v>
      </c>
      <c r="K58" s="38" t="e">
        <f>J58/C58</f>
        <v>#DIV/0!</v>
      </c>
      <c r="L58" s="32">
        <f t="shared" ref="L58:Q58" si="5">AVERAGE(L6:L57)</f>
        <v>799100</v>
      </c>
      <c r="M58" s="32">
        <f t="shared" si="5"/>
        <v>766500</v>
      </c>
      <c r="N58" s="32">
        <f t="shared" si="5"/>
        <v>564881</v>
      </c>
      <c r="O58" s="32">
        <f t="shared" si="5"/>
        <v>247400</v>
      </c>
      <c r="P58" s="32">
        <f t="shared" si="5"/>
        <v>220345</v>
      </c>
      <c r="Q58" s="32">
        <f t="shared" si="5"/>
        <v>36142</v>
      </c>
      <c r="R58" s="32" t="e">
        <f t="shared" ref="R58:AL58" si="6">AVERAGE(R6:R57)</f>
        <v>#DIV/0!</v>
      </c>
      <c r="S58" s="32" t="e">
        <f t="shared" si="6"/>
        <v>#DIV/0!</v>
      </c>
      <c r="T58" s="32" t="e">
        <f t="shared" si="6"/>
        <v>#DIV/0!</v>
      </c>
      <c r="U58" s="32" t="e">
        <f t="shared" si="6"/>
        <v>#DIV/0!</v>
      </c>
      <c r="V58" s="32" t="e">
        <f t="shared" si="6"/>
        <v>#DIV/0!</v>
      </c>
      <c r="W58" s="32" t="e">
        <f t="shared" si="6"/>
        <v>#DIV/0!</v>
      </c>
      <c r="X58" s="32" t="e">
        <f t="shared" si="6"/>
        <v>#DIV/0!</v>
      </c>
      <c r="Y58" s="32" t="e">
        <f t="shared" si="6"/>
        <v>#DIV/0!</v>
      </c>
      <c r="Z58" s="32" t="e">
        <f t="shared" si="6"/>
        <v>#DIV/0!</v>
      </c>
      <c r="AA58" s="32" t="e">
        <f t="shared" si="6"/>
        <v>#DIV/0!</v>
      </c>
      <c r="AB58" s="32" t="e">
        <f t="shared" si="6"/>
        <v>#DIV/0!</v>
      </c>
      <c r="AC58" s="32" t="e">
        <f t="shared" si="6"/>
        <v>#DIV/0!</v>
      </c>
      <c r="AD58" s="32" t="e">
        <f t="shared" si="6"/>
        <v>#DIV/0!</v>
      </c>
      <c r="AE58" s="32" t="e">
        <f t="shared" si="6"/>
        <v>#DIV/0!</v>
      </c>
      <c r="AF58" s="32" t="e">
        <f t="shared" si="6"/>
        <v>#DIV/0!</v>
      </c>
      <c r="AG58" s="32" t="e">
        <f t="shared" si="6"/>
        <v>#DIV/0!</v>
      </c>
      <c r="AH58" s="32" t="e">
        <f t="shared" si="6"/>
        <v>#DIV/0!</v>
      </c>
      <c r="AI58" s="32" t="e">
        <f t="shared" si="6"/>
        <v>#DIV/0!</v>
      </c>
      <c r="AJ58" s="32" t="e">
        <f t="shared" si="6"/>
        <v>#DIV/0!</v>
      </c>
      <c r="AK58" s="32" t="e">
        <f t="shared" si="6"/>
        <v>#DIV/0!</v>
      </c>
      <c r="AL58" s="32" t="e">
        <f t="shared" si="6"/>
        <v>#DIV/0!</v>
      </c>
      <c r="AM58" s="32" t="e">
        <f>AVERAGE(AM6:AM57)</f>
        <v>#DIV/0!</v>
      </c>
      <c r="AN58" s="32" t="e">
        <f t="shared" ref="AN58:AO58" si="7">AVERAGE(AN6:AN57)</f>
        <v>#DIV/0!</v>
      </c>
      <c r="AO58" s="32" t="e">
        <f t="shared" si="7"/>
        <v>#DIV/0!</v>
      </c>
    </row>
    <row r="59" spans="1:4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32"/>
      <c r="M59" s="32"/>
      <c r="N59" s="32"/>
      <c r="O59" s="32"/>
      <c r="P59" s="32"/>
      <c r="Q59" s="32"/>
      <c r="R59" s="22"/>
      <c r="S59" s="22"/>
      <c r="T59" s="32"/>
      <c r="U59" s="22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</row>
    <row r="60" spans="1:4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32"/>
      <c r="M60" s="32"/>
      <c r="N60" s="32"/>
      <c r="O60" s="32"/>
      <c r="P60" s="32"/>
      <c r="Q60" s="32"/>
      <c r="R60" s="22"/>
      <c r="S60" s="22"/>
      <c r="T60" s="32"/>
      <c r="U60" s="22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</row>
    <row r="61" spans="1:41" ht="18.75">
      <c r="A61" s="79" t="s">
        <v>31</v>
      </c>
      <c r="B61" s="77"/>
      <c r="C61" s="77"/>
      <c r="D61" s="77"/>
      <c r="E61" s="77"/>
      <c r="F61" s="77"/>
      <c r="G61" s="77"/>
      <c r="H61" s="77"/>
      <c r="I61" s="78"/>
      <c r="J61" s="77"/>
      <c r="K61" s="76">
        <v>3.95E-2</v>
      </c>
      <c r="L61" s="75">
        <v>80</v>
      </c>
      <c r="M61" s="75">
        <v>65</v>
      </c>
      <c r="N61" s="75">
        <v>65</v>
      </c>
      <c r="O61" s="75">
        <v>67</v>
      </c>
      <c r="P61" s="75">
        <v>75</v>
      </c>
      <c r="Q61" s="75">
        <v>80</v>
      </c>
      <c r="R61" s="75"/>
      <c r="S61" s="75"/>
      <c r="T61" s="75"/>
      <c r="U61" s="75"/>
      <c r="V61" s="75">
        <v>1.9</v>
      </c>
      <c r="W61" s="75">
        <v>3.9</v>
      </c>
      <c r="X61" s="75">
        <v>3.9</v>
      </c>
      <c r="Y61" s="75">
        <v>3.9</v>
      </c>
      <c r="Z61" s="75">
        <v>1.8</v>
      </c>
      <c r="AA61" s="75">
        <v>1</v>
      </c>
      <c r="AB61" s="75"/>
      <c r="AC61" s="75"/>
      <c r="AD61" s="75">
        <v>90</v>
      </c>
      <c r="AE61" s="75">
        <v>80</v>
      </c>
      <c r="AF61" s="75">
        <v>80</v>
      </c>
      <c r="AG61" s="75">
        <v>80</v>
      </c>
      <c r="AH61" s="75">
        <v>87</v>
      </c>
      <c r="AI61" s="75">
        <v>80</v>
      </c>
      <c r="AJ61" s="75">
        <v>1.3</v>
      </c>
      <c r="AK61" s="75">
        <v>2.9</v>
      </c>
      <c r="AL61" s="75">
        <v>2.9</v>
      </c>
      <c r="AM61" s="75">
        <v>3.9</v>
      </c>
      <c r="AN61" s="75">
        <v>1.8</v>
      </c>
      <c r="AO61" s="75">
        <v>1.8</v>
      </c>
    </row>
  </sheetData>
  <mergeCells count="13">
    <mergeCell ref="A3:A5"/>
    <mergeCell ref="B3:B5"/>
    <mergeCell ref="C3:K3"/>
    <mergeCell ref="R3:R4"/>
    <mergeCell ref="AD3:AI3"/>
    <mergeCell ref="AJ3:AO3"/>
    <mergeCell ref="E4:F4"/>
    <mergeCell ref="S3:S4"/>
    <mergeCell ref="U3:U4"/>
    <mergeCell ref="T3:T4"/>
    <mergeCell ref="L3:Q3"/>
    <mergeCell ref="V3:AA3"/>
    <mergeCell ref="G4:H4"/>
  </mergeCells>
  <pageMargins left="0.70866141732283472" right="0.70866141732283472" top="0.78740157480314965" bottom="0.78740157480314965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EP58"/>
  <sheetViews>
    <sheetView topLeftCell="E32" workbookViewId="0">
      <selection activeCell="BQ47" sqref="BQ47"/>
    </sheetView>
  </sheetViews>
  <sheetFormatPr baseColWidth="10" defaultColWidth="2.5703125" defaultRowHeight="15"/>
  <cols>
    <col min="6" max="130" width="1.42578125" customWidth="1"/>
  </cols>
  <sheetData>
    <row r="2" spans="2:146" s="3" customFormat="1" ht="15.6" customHeight="1">
      <c r="E2" s="4"/>
      <c r="F2" s="120" t="s">
        <v>20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2"/>
      <c r="AF2" s="120" t="s">
        <v>19</v>
      </c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2"/>
      <c r="BF2" s="120" t="s">
        <v>18</v>
      </c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1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1"/>
      <c r="DT2" s="2"/>
      <c r="DU2" s="2"/>
      <c r="DV2" s="2"/>
      <c r="DW2" s="2"/>
      <c r="DX2" s="2"/>
      <c r="DY2" s="2"/>
      <c r="DZ2" s="2"/>
      <c r="EA2" s="2"/>
      <c r="EB2" s="2"/>
    </row>
    <row r="3" spans="2:146" s="3" customFormat="1" ht="10.9" customHeight="1">
      <c r="E3" s="4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</row>
    <row r="4" spans="2:146" s="3" customFormat="1" ht="10.9" customHeight="1">
      <c r="B4" s="117" t="s">
        <v>5</v>
      </c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</row>
    <row r="5" spans="2:146" s="3" customFormat="1" ht="10.9" customHeight="1">
      <c r="B5" s="118"/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</row>
    <row r="6" spans="2:146" s="3" customFormat="1" ht="10.9" customHeight="1">
      <c r="B6" s="118"/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</row>
    <row r="7" spans="2:146" s="3" customFormat="1" ht="10.9" customHeight="1">
      <c r="B7" s="118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</row>
    <row r="8" spans="2:146" s="3" customFormat="1" ht="10.9" customHeight="1">
      <c r="B8" s="118"/>
      <c r="E8" s="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</row>
    <row r="9" spans="2:146" s="3" customFormat="1" ht="10.9" customHeight="1">
      <c r="B9" s="118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</row>
    <row r="10" spans="2:146" s="3" customFormat="1" ht="10.9" customHeight="1">
      <c r="B10" s="118"/>
      <c r="E10" s="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</row>
    <row r="11" spans="2:146" s="3" customFormat="1" ht="10.9" customHeight="1">
      <c r="B11" s="118"/>
      <c r="E11" s="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</row>
    <row r="12" spans="2:146" s="3" customFormat="1" ht="10.9" customHeight="1">
      <c r="B12" s="118"/>
      <c r="E12" s="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</row>
    <row r="13" spans="2:146" s="3" customFormat="1" ht="10.9" customHeight="1">
      <c r="B13" s="119"/>
      <c r="E13" s="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</row>
    <row r="14" spans="2:146" s="3" customFormat="1" ht="10.9" customHeight="1">
      <c r="E14" s="4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</row>
    <row r="15" spans="2:146" ht="15.75" thickBo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</row>
    <row r="17" spans="2:91" s="3" customFormat="1" ht="15.6" customHeight="1">
      <c r="E17" s="4"/>
      <c r="F17" s="158" t="str">
        <f>'planning data'!D1</f>
        <v>Availability GF (%)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60"/>
      <c r="AF17" s="158" t="str">
        <f>'planning data'!E1</f>
        <v>Availability Exp (%)</v>
      </c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60"/>
      <c r="BC17" s="2"/>
      <c r="BD17" s="2"/>
      <c r="BE17" s="2"/>
      <c r="BF17" s="158" t="str">
        <f>'planning data'!F1</f>
        <v>Availability Domestic (%)</v>
      </c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60"/>
    </row>
    <row r="18" spans="2:91" s="3" customFormat="1" ht="10.9" customHeight="1">
      <c r="E18" s="4"/>
      <c r="AE18" s="6"/>
      <c r="BC18" s="6"/>
      <c r="BD18" s="6"/>
      <c r="BE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</row>
    <row r="19" spans="2:91" s="3" customFormat="1" ht="10.9" customHeight="1">
      <c r="B19" s="155" t="s">
        <v>27</v>
      </c>
      <c r="E19" s="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</row>
    <row r="20" spans="2:91" s="3" customFormat="1" ht="10.9" customHeight="1">
      <c r="B20" s="156"/>
      <c r="E20" s="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</row>
    <row r="21" spans="2:91" s="3" customFormat="1" ht="10.9" customHeight="1">
      <c r="B21" s="156"/>
      <c r="E21" s="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</row>
    <row r="22" spans="2:91" s="3" customFormat="1" ht="10.9" customHeight="1">
      <c r="B22" s="156"/>
      <c r="E22" s="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</row>
    <row r="23" spans="2:91" s="3" customFormat="1" ht="10.9" customHeight="1">
      <c r="B23" s="156"/>
      <c r="E23" s="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</row>
    <row r="24" spans="2:91" s="3" customFormat="1" ht="10.9" customHeight="1">
      <c r="B24" s="156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</row>
    <row r="25" spans="2:91" s="3" customFormat="1" ht="10.9" customHeight="1">
      <c r="B25" s="156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</row>
    <row r="26" spans="2:91" s="3" customFormat="1" ht="10.9" customHeight="1">
      <c r="B26" s="156"/>
      <c r="E26" s="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</row>
    <row r="27" spans="2:91" s="3" customFormat="1" ht="10.9" customHeight="1">
      <c r="B27" s="156"/>
      <c r="E27" s="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</row>
    <row r="28" spans="2:91" s="3" customFormat="1" ht="10.9" customHeight="1">
      <c r="B28" s="157"/>
      <c r="E28" s="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</row>
    <row r="29" spans="2:91" s="3" customFormat="1" ht="10.9" customHeight="1">
      <c r="E29" s="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</row>
    <row r="32" spans="2:91">
      <c r="F32" s="158" t="str">
        <f>'planning data'!G1</f>
        <v>Transportation realization exp(%)</v>
      </c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60"/>
      <c r="AF32" s="158" t="str">
        <f>'planning data'!H1</f>
        <v>Loading Failure #</v>
      </c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</row>
    <row r="33" spans="2:54" ht="10.5" customHeight="1"/>
    <row r="34" spans="2:54" ht="10.5" customHeight="1">
      <c r="B34" s="155" t="s">
        <v>35</v>
      </c>
    </row>
    <row r="35" spans="2:54" ht="10.5" customHeight="1">
      <c r="B35" s="156"/>
    </row>
    <row r="36" spans="2:54" ht="10.5" customHeight="1">
      <c r="B36" s="156"/>
    </row>
    <row r="37" spans="2:54" ht="10.5" customHeight="1">
      <c r="B37" s="156"/>
    </row>
    <row r="38" spans="2:54" ht="10.5" customHeight="1">
      <c r="B38" s="156"/>
    </row>
    <row r="39" spans="2:54" ht="10.5" customHeight="1">
      <c r="B39" s="156"/>
    </row>
    <row r="40" spans="2:54" ht="10.5" customHeight="1">
      <c r="B40" s="156"/>
    </row>
    <row r="41" spans="2:54" ht="10.5" customHeight="1">
      <c r="B41" s="156"/>
    </row>
    <row r="42" spans="2:54" ht="10.5" customHeight="1">
      <c r="B42" s="156"/>
    </row>
    <row r="43" spans="2:54" ht="10.5" customHeight="1">
      <c r="B43" s="157"/>
    </row>
    <row r="47" spans="2:54">
      <c r="F47" s="158" t="str">
        <f>'planning data'!B1</f>
        <v>OTIF Export (%)</v>
      </c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60"/>
      <c r="AF47" s="158" t="str">
        <f>'planning data'!C1</f>
        <v>OTIF Domestic (%)</v>
      </c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60"/>
    </row>
    <row r="48" spans="2:54" ht="10.5" customHeight="1"/>
    <row r="49" spans="2:2" ht="10.5" customHeight="1">
      <c r="B49" s="155" t="s">
        <v>37</v>
      </c>
    </row>
    <row r="50" spans="2:2" ht="10.5" customHeight="1">
      <c r="B50" s="156"/>
    </row>
    <row r="51" spans="2:2" ht="10.5" customHeight="1">
      <c r="B51" s="156"/>
    </row>
    <row r="52" spans="2:2" ht="10.5" customHeight="1">
      <c r="B52" s="156"/>
    </row>
    <row r="53" spans="2:2" ht="10.5" customHeight="1">
      <c r="B53" s="156"/>
    </row>
    <row r="54" spans="2:2" ht="10.5" customHeight="1">
      <c r="B54" s="156"/>
    </row>
    <row r="55" spans="2:2" ht="10.5" customHeight="1">
      <c r="B55" s="156"/>
    </row>
    <row r="56" spans="2:2" ht="10.5" customHeight="1">
      <c r="B56" s="156"/>
    </row>
    <row r="57" spans="2:2" ht="10.5" customHeight="1">
      <c r="B57" s="156"/>
    </row>
    <row r="58" spans="2:2" ht="10.5" customHeight="1">
      <c r="B58" s="157"/>
    </row>
  </sheetData>
  <mergeCells count="14">
    <mergeCell ref="B49:B58"/>
    <mergeCell ref="B19:B28"/>
    <mergeCell ref="BF17:CB17"/>
    <mergeCell ref="F2:AB2"/>
    <mergeCell ref="AF2:BB2"/>
    <mergeCell ref="BF2:CB2"/>
    <mergeCell ref="B34:B43"/>
    <mergeCell ref="F32:AB32"/>
    <mergeCell ref="AF32:BB32"/>
    <mergeCell ref="B4:B13"/>
    <mergeCell ref="F47:AB47"/>
    <mergeCell ref="AF47:BB47"/>
    <mergeCell ref="F17:AB17"/>
    <mergeCell ref="AF17:B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pane ySplit="1" topLeftCell="A2" activePane="bottomLeft" state="frozen"/>
      <selection pane="bottomLeft" activeCell="F4" sqref="F4"/>
    </sheetView>
  </sheetViews>
  <sheetFormatPr baseColWidth="10" defaultColWidth="9.140625" defaultRowHeight="15"/>
  <cols>
    <col min="1" max="1" width="6.140625" bestFit="1" customWidth="1"/>
    <col min="2" max="2" width="17.7109375" customWidth="1"/>
    <col min="3" max="3" width="19.28515625" customWidth="1"/>
    <col min="4" max="4" width="16.7109375" customWidth="1"/>
    <col min="5" max="5" width="18.28515625" bestFit="1" customWidth="1"/>
    <col min="6" max="6" width="23.5703125" bestFit="1" customWidth="1"/>
    <col min="7" max="7" width="31.28515625" bestFit="1" customWidth="1"/>
    <col min="8" max="8" width="16" bestFit="1" customWidth="1"/>
    <col min="10" max="10" width="10.140625" bestFit="1" customWidth="1"/>
  </cols>
  <sheetData>
    <row r="1" spans="1:11">
      <c r="A1" s="29" t="s">
        <v>6</v>
      </c>
      <c r="B1" s="11" t="s">
        <v>25</v>
      </c>
      <c r="C1" s="11" t="s">
        <v>26</v>
      </c>
      <c r="D1" s="29" t="s">
        <v>28</v>
      </c>
      <c r="E1" s="29" t="s">
        <v>29</v>
      </c>
      <c r="F1" s="29" t="s">
        <v>30</v>
      </c>
      <c r="G1" s="29" t="s">
        <v>38</v>
      </c>
      <c r="H1" s="29" t="s">
        <v>36</v>
      </c>
    </row>
    <row r="2" spans="1:11">
      <c r="A2" s="29">
        <v>1</v>
      </c>
      <c r="B2" s="30"/>
      <c r="C2" s="30"/>
      <c r="D2" s="30"/>
      <c r="E2" s="30"/>
      <c r="F2" s="30"/>
      <c r="G2" s="30"/>
      <c r="H2" s="31">
        <v>1.2999999999999999E-3</v>
      </c>
      <c r="I2" s="81"/>
    </row>
    <row r="3" spans="1:11">
      <c r="A3" s="29">
        <v>2</v>
      </c>
      <c r="B3" s="30">
        <v>0.33</v>
      </c>
      <c r="C3" s="30">
        <v>0.61</v>
      </c>
      <c r="D3" s="30"/>
      <c r="E3" s="30"/>
      <c r="F3" s="30"/>
      <c r="G3" s="31">
        <v>1.1429</v>
      </c>
      <c r="H3" s="31">
        <v>5.9999999999999995E-4</v>
      </c>
      <c r="I3" s="81"/>
    </row>
    <row r="4" spans="1:11">
      <c r="A4" s="29">
        <v>3</v>
      </c>
      <c r="B4" s="30">
        <v>0.35</v>
      </c>
      <c r="C4" s="30">
        <v>0.56000000000000005</v>
      </c>
      <c r="D4" s="30">
        <v>1</v>
      </c>
      <c r="E4" s="30">
        <v>0.95</v>
      </c>
      <c r="F4" s="30">
        <v>0.92</v>
      </c>
      <c r="G4" s="31">
        <v>1.05</v>
      </c>
      <c r="H4" s="31">
        <v>5.9999999999999995E-4</v>
      </c>
      <c r="I4" s="81"/>
      <c r="J4" s="81"/>
      <c r="K4" s="81"/>
    </row>
    <row r="5" spans="1:11">
      <c r="A5" s="29">
        <v>4</v>
      </c>
      <c r="B5" s="30">
        <v>0.45</v>
      </c>
      <c r="C5" s="30">
        <v>0.68</v>
      </c>
      <c r="D5" s="31">
        <v>1</v>
      </c>
      <c r="E5" s="31">
        <v>0.9</v>
      </c>
      <c r="F5" s="31">
        <v>0.94</v>
      </c>
      <c r="G5" s="31">
        <v>2.2000000000000002</v>
      </c>
      <c r="H5" s="31">
        <v>8.0000000000000004E-4</v>
      </c>
      <c r="I5" s="81"/>
      <c r="J5" s="81"/>
      <c r="K5" s="81"/>
    </row>
    <row r="6" spans="1:11">
      <c r="A6" s="29">
        <v>5</v>
      </c>
      <c r="B6" s="30">
        <v>0.31</v>
      </c>
      <c r="C6" s="30">
        <v>0.6</v>
      </c>
      <c r="D6" s="31">
        <v>0.9</v>
      </c>
      <c r="E6" s="31">
        <v>0.99</v>
      </c>
      <c r="F6" s="31">
        <v>0.78</v>
      </c>
      <c r="G6" s="31">
        <v>1.1841999999999999</v>
      </c>
      <c r="H6" s="31">
        <v>2.9999999999999997E-4</v>
      </c>
      <c r="I6" s="81"/>
      <c r="J6" s="81"/>
      <c r="K6" s="81"/>
    </row>
    <row r="7" spans="1:11">
      <c r="A7" s="29">
        <v>6</v>
      </c>
      <c r="B7" s="30">
        <v>0.85</v>
      </c>
      <c r="C7" s="30">
        <v>0.59</v>
      </c>
      <c r="D7" s="31">
        <v>1</v>
      </c>
      <c r="E7" s="31">
        <v>0.99</v>
      </c>
      <c r="F7" s="31">
        <v>0.93</v>
      </c>
      <c r="G7" s="31">
        <v>1</v>
      </c>
      <c r="H7" s="31">
        <v>1.4E-3</v>
      </c>
      <c r="I7" s="81"/>
      <c r="J7" s="81"/>
      <c r="K7" s="81"/>
    </row>
    <row r="8" spans="1:11">
      <c r="A8" s="29">
        <v>7</v>
      </c>
      <c r="B8" s="30">
        <v>0.73</v>
      </c>
      <c r="C8" s="30">
        <v>0.89</v>
      </c>
      <c r="D8" s="31">
        <v>0.99</v>
      </c>
      <c r="E8" s="80">
        <v>0.99</v>
      </c>
      <c r="F8" s="31">
        <v>0.63</v>
      </c>
      <c r="G8" s="31">
        <v>0.86360000000000003</v>
      </c>
      <c r="H8" s="31">
        <v>5.4999999999999997E-3</v>
      </c>
      <c r="I8" s="81"/>
      <c r="J8" s="81"/>
      <c r="K8" s="81"/>
    </row>
    <row r="9" spans="1:11">
      <c r="A9" s="29">
        <v>8</v>
      </c>
      <c r="B9" s="30">
        <v>0.68</v>
      </c>
      <c r="C9" s="30">
        <v>0.79</v>
      </c>
      <c r="D9" s="31">
        <v>0.99</v>
      </c>
      <c r="E9" s="80">
        <v>1</v>
      </c>
      <c r="F9" s="31">
        <v>0.88</v>
      </c>
      <c r="G9" s="31">
        <v>0.81820000000000004</v>
      </c>
      <c r="H9" s="31">
        <v>2.2000000000000001E-3</v>
      </c>
      <c r="I9" s="81"/>
      <c r="J9" s="81"/>
      <c r="K9" s="81"/>
    </row>
    <row r="10" spans="1:11">
      <c r="A10" s="29">
        <v>9</v>
      </c>
      <c r="B10" s="30">
        <v>0.95</v>
      </c>
      <c r="C10" s="30">
        <v>0.82</v>
      </c>
      <c r="D10" s="31">
        <v>1</v>
      </c>
      <c r="E10" s="31">
        <v>1</v>
      </c>
      <c r="F10" s="31">
        <v>0.76</v>
      </c>
      <c r="G10" s="31">
        <v>1.6</v>
      </c>
      <c r="H10" s="31">
        <v>1.5E-3</v>
      </c>
      <c r="I10" s="81"/>
      <c r="J10" s="81"/>
      <c r="K10" s="81"/>
    </row>
    <row r="11" spans="1:11">
      <c r="A11" s="29">
        <v>10</v>
      </c>
      <c r="B11" s="30">
        <v>0.7</v>
      </c>
      <c r="C11" s="30">
        <v>0.81</v>
      </c>
      <c r="D11" s="31">
        <v>1</v>
      </c>
      <c r="E11" s="31">
        <v>0.95</v>
      </c>
      <c r="F11" s="31">
        <v>0.87</v>
      </c>
      <c r="G11" s="31">
        <v>1</v>
      </c>
      <c r="H11" s="31">
        <v>1.1000000000000001E-3</v>
      </c>
      <c r="I11" s="81"/>
      <c r="J11" s="81"/>
      <c r="K11" s="81"/>
    </row>
    <row r="12" spans="1:11">
      <c r="A12" s="29">
        <v>11</v>
      </c>
      <c r="B12" s="30">
        <v>0.8</v>
      </c>
      <c r="C12" s="30">
        <v>0.86</v>
      </c>
      <c r="D12" s="31">
        <v>1</v>
      </c>
      <c r="E12" s="31">
        <v>1</v>
      </c>
      <c r="F12" s="31">
        <v>0.91</v>
      </c>
      <c r="G12" s="31">
        <v>1.0455000000000001</v>
      </c>
      <c r="H12" s="31">
        <v>1.1999999999999999E-3</v>
      </c>
      <c r="I12" s="81"/>
      <c r="J12" s="81"/>
    </row>
    <row r="13" spans="1:11">
      <c r="A13" s="29">
        <v>12</v>
      </c>
      <c r="B13" s="30"/>
      <c r="C13" s="30"/>
      <c r="D13" s="31">
        <v>1</v>
      </c>
      <c r="E13" s="31">
        <v>0.96</v>
      </c>
      <c r="F13" s="31">
        <v>0.9</v>
      </c>
      <c r="G13" s="31"/>
      <c r="H13" s="31"/>
      <c r="I13" s="81"/>
      <c r="J13" s="81"/>
    </row>
    <row r="14" spans="1:11">
      <c r="A14" s="29">
        <v>13</v>
      </c>
      <c r="B14" s="30"/>
      <c r="C14" s="35"/>
      <c r="D14" s="31"/>
      <c r="E14" s="31"/>
      <c r="F14" s="31"/>
      <c r="G14" s="31"/>
      <c r="H14" s="31"/>
      <c r="I14" s="81"/>
      <c r="J14" s="81"/>
    </row>
    <row r="15" spans="1:11">
      <c r="A15" s="29">
        <v>14</v>
      </c>
      <c r="B15" s="30"/>
      <c r="C15" s="30"/>
      <c r="D15" s="39"/>
      <c r="E15" s="30"/>
      <c r="F15" s="30"/>
      <c r="G15" s="31"/>
      <c r="H15" s="31"/>
      <c r="I15" s="81"/>
      <c r="J15" s="81"/>
    </row>
    <row r="16" spans="1:11">
      <c r="A16" s="29">
        <v>15</v>
      </c>
      <c r="B16" s="30"/>
      <c r="C16" s="30"/>
      <c r="D16" s="39"/>
      <c r="E16" s="30"/>
      <c r="F16" s="30"/>
      <c r="G16" s="31"/>
      <c r="H16" s="31"/>
    </row>
    <row r="17" spans="1:8">
      <c r="A17" s="29">
        <v>16</v>
      </c>
      <c r="B17" s="30"/>
      <c r="C17" s="30"/>
      <c r="D17" s="30"/>
      <c r="E17" s="30"/>
      <c r="F17" s="30"/>
      <c r="G17" s="31"/>
      <c r="H17" s="31"/>
    </row>
    <row r="18" spans="1:8">
      <c r="A18" s="29">
        <v>17</v>
      </c>
      <c r="B18" s="30"/>
      <c r="C18" s="30"/>
      <c r="D18" s="30"/>
      <c r="E18" s="30"/>
      <c r="F18" s="30"/>
      <c r="G18" s="31"/>
      <c r="H18" s="31"/>
    </row>
    <row r="19" spans="1:8">
      <c r="A19" s="29">
        <v>18</v>
      </c>
      <c r="B19" s="30"/>
      <c r="C19" s="30"/>
      <c r="D19" s="30"/>
      <c r="E19" s="30"/>
      <c r="F19" s="30"/>
      <c r="G19" s="31"/>
      <c r="H19" s="31"/>
    </row>
    <row r="20" spans="1:8">
      <c r="A20" s="29">
        <v>19</v>
      </c>
      <c r="B20" s="30"/>
      <c r="C20" s="30"/>
      <c r="D20" s="30"/>
      <c r="E20" s="30"/>
      <c r="F20" s="30"/>
      <c r="G20" s="31"/>
      <c r="H20" s="31"/>
    </row>
    <row r="21" spans="1:8">
      <c r="A21" s="29">
        <v>20</v>
      </c>
      <c r="B21" s="30"/>
      <c r="C21" s="30"/>
      <c r="D21" s="30"/>
      <c r="E21" s="30"/>
      <c r="F21" s="30"/>
      <c r="G21" s="31"/>
      <c r="H21" s="31"/>
    </row>
    <row r="22" spans="1:8">
      <c r="A22" s="29">
        <v>21</v>
      </c>
      <c r="B22" s="30"/>
      <c r="C22" s="30"/>
      <c r="D22" s="30"/>
      <c r="E22" s="30"/>
      <c r="F22" s="30"/>
      <c r="G22" s="31"/>
      <c r="H22" s="31"/>
    </row>
    <row r="23" spans="1:8">
      <c r="A23" s="29">
        <v>22</v>
      </c>
      <c r="B23" s="30"/>
      <c r="C23" s="30"/>
      <c r="D23" s="30"/>
      <c r="E23" s="30"/>
      <c r="F23" s="30"/>
      <c r="G23" s="31"/>
      <c r="H23" s="31"/>
    </row>
    <row r="24" spans="1:8">
      <c r="A24" s="29">
        <v>23</v>
      </c>
      <c r="B24" s="30"/>
      <c r="C24" s="30"/>
      <c r="D24" s="30"/>
      <c r="E24" s="49"/>
      <c r="F24" s="30"/>
      <c r="G24" s="31"/>
      <c r="H24" s="31"/>
    </row>
    <row r="25" spans="1:8">
      <c r="A25" s="29">
        <v>24</v>
      </c>
      <c r="B25" s="30"/>
      <c r="C25" s="30"/>
      <c r="D25" s="30"/>
      <c r="E25" s="49"/>
      <c r="F25" s="50"/>
      <c r="G25" s="31"/>
      <c r="H25" s="31"/>
    </row>
    <row r="26" spans="1:8">
      <c r="A26" s="29">
        <v>25</v>
      </c>
      <c r="B26" s="30"/>
      <c r="C26" s="30"/>
      <c r="D26" s="30"/>
      <c r="E26" s="49"/>
      <c r="F26" s="30"/>
      <c r="G26" s="31"/>
      <c r="H26" s="31"/>
    </row>
    <row r="27" spans="1:8">
      <c r="A27" s="29">
        <v>26</v>
      </c>
      <c r="B27" s="30"/>
      <c r="C27" s="30"/>
      <c r="D27" s="51"/>
      <c r="E27" s="51"/>
      <c r="F27" s="51"/>
      <c r="G27" s="31"/>
      <c r="H27" s="31"/>
    </row>
    <row r="28" spans="1:8">
      <c r="A28" s="29">
        <v>27</v>
      </c>
      <c r="B28" s="30"/>
      <c r="C28" s="30"/>
      <c r="D28" s="51"/>
      <c r="E28" s="51"/>
      <c r="F28" s="51"/>
      <c r="G28" s="31"/>
      <c r="H28" s="31"/>
    </row>
    <row r="29" spans="1:8">
      <c r="A29" s="29">
        <v>28</v>
      </c>
      <c r="B29" s="30"/>
      <c r="C29" s="30"/>
      <c r="D29" s="51"/>
      <c r="E29" s="51"/>
      <c r="F29" s="51"/>
      <c r="G29" s="31"/>
      <c r="H29" s="31"/>
    </row>
    <row r="30" spans="1:8">
      <c r="A30" s="29">
        <v>29</v>
      </c>
      <c r="B30" s="30"/>
      <c r="C30" s="30"/>
      <c r="D30" s="30"/>
      <c r="E30" s="30"/>
      <c r="F30" s="30"/>
      <c r="G30" s="31"/>
      <c r="H30" s="31"/>
    </row>
    <row r="31" spans="1:8">
      <c r="A31" s="29">
        <v>30</v>
      </c>
      <c r="B31" s="30"/>
      <c r="C31" s="30"/>
      <c r="D31" s="30"/>
      <c r="E31" s="30"/>
      <c r="F31" s="30"/>
      <c r="G31" s="31"/>
      <c r="H31" s="31"/>
    </row>
    <row r="32" spans="1:8">
      <c r="A32" s="29">
        <v>31</v>
      </c>
      <c r="B32" s="30"/>
      <c r="C32" s="30"/>
      <c r="D32" s="30"/>
      <c r="E32" s="30"/>
      <c r="F32" s="30"/>
      <c r="G32" s="31"/>
      <c r="H32" s="31"/>
    </row>
    <row r="33" spans="1:10">
      <c r="A33" s="29">
        <v>32</v>
      </c>
      <c r="B33" s="30"/>
      <c r="C33" s="30"/>
      <c r="D33" s="30"/>
      <c r="E33" s="30"/>
      <c r="F33" s="30"/>
      <c r="G33" s="31"/>
      <c r="H33" s="31"/>
    </row>
    <row r="34" spans="1:10">
      <c r="A34" s="29">
        <v>33</v>
      </c>
      <c r="B34" s="30"/>
      <c r="C34" s="30"/>
      <c r="D34" s="30"/>
      <c r="E34" s="30"/>
      <c r="F34" s="30"/>
      <c r="G34" s="31"/>
      <c r="H34" s="31"/>
    </row>
    <row r="35" spans="1:10">
      <c r="A35" s="29">
        <v>34</v>
      </c>
      <c r="B35" s="30"/>
      <c r="C35" s="30"/>
      <c r="D35" s="31"/>
      <c r="E35" s="31"/>
      <c r="F35" s="31"/>
      <c r="G35" s="31"/>
      <c r="H35" s="31"/>
    </row>
    <row r="36" spans="1:10">
      <c r="A36" s="29">
        <v>35</v>
      </c>
      <c r="B36" s="30"/>
      <c r="C36" s="30"/>
      <c r="D36" s="31"/>
      <c r="E36" s="31"/>
      <c r="F36" s="31"/>
      <c r="G36" s="31"/>
      <c r="H36" s="31"/>
    </row>
    <row r="37" spans="1:10">
      <c r="A37" s="29">
        <v>36</v>
      </c>
      <c r="B37" s="30"/>
      <c r="C37" s="30"/>
      <c r="D37" s="31"/>
      <c r="E37" s="31"/>
      <c r="F37" s="31"/>
      <c r="G37" s="31"/>
      <c r="H37" s="31"/>
      <c r="J37" s="40"/>
    </row>
    <row r="38" spans="1:10">
      <c r="A38" s="29">
        <v>37</v>
      </c>
      <c r="B38" s="30"/>
      <c r="C38" s="35"/>
      <c r="D38" s="31"/>
      <c r="E38" s="31"/>
      <c r="F38" s="31"/>
      <c r="G38" s="31"/>
      <c r="H38" s="31"/>
    </row>
    <row r="39" spans="1:10">
      <c r="A39" s="29">
        <v>38</v>
      </c>
      <c r="B39" s="30"/>
      <c r="C39" s="30"/>
      <c r="D39" s="39"/>
      <c r="E39" s="30"/>
      <c r="F39" s="30"/>
      <c r="G39" s="31"/>
      <c r="H39" s="31"/>
    </row>
    <row r="40" spans="1:10">
      <c r="A40" s="29">
        <v>39</v>
      </c>
      <c r="B40" s="30"/>
      <c r="C40" s="30"/>
      <c r="D40" s="39"/>
      <c r="E40" s="30"/>
      <c r="F40" s="30"/>
      <c r="G40" s="31"/>
      <c r="H40" s="31"/>
    </row>
    <row r="41" spans="1:10">
      <c r="A41" s="29">
        <v>40</v>
      </c>
      <c r="B41" s="30"/>
      <c r="C41" s="30"/>
      <c r="D41" s="30"/>
      <c r="E41" s="30"/>
      <c r="F41" s="30"/>
      <c r="G41" s="31"/>
      <c r="H41" s="31"/>
    </row>
    <row r="42" spans="1:10">
      <c r="A42" s="29">
        <v>41</v>
      </c>
      <c r="B42" s="30"/>
      <c r="C42" s="30"/>
      <c r="D42" s="30"/>
      <c r="E42" s="30"/>
      <c r="F42" s="30"/>
      <c r="G42" s="31"/>
      <c r="H42" s="31"/>
    </row>
    <row r="43" spans="1:10">
      <c r="A43" s="29">
        <v>42</v>
      </c>
      <c r="B43" s="30"/>
      <c r="C43" s="30"/>
      <c r="D43" s="30"/>
      <c r="E43" s="30"/>
      <c r="F43" s="30"/>
      <c r="G43" s="31"/>
      <c r="H43" s="31"/>
    </row>
    <row r="44" spans="1:10">
      <c r="A44" s="29">
        <v>43</v>
      </c>
      <c r="B44" s="30"/>
      <c r="C44" s="30"/>
      <c r="D44" s="30"/>
      <c r="E44" s="30"/>
      <c r="F44" s="30"/>
      <c r="G44" s="31"/>
      <c r="H44" s="31"/>
    </row>
    <row r="45" spans="1:10">
      <c r="A45" s="29">
        <v>44</v>
      </c>
      <c r="B45" s="30"/>
      <c r="C45" s="30"/>
      <c r="D45" s="30"/>
      <c r="E45" s="30"/>
      <c r="F45" s="30"/>
      <c r="G45" s="31"/>
      <c r="H45" s="31"/>
    </row>
    <row r="46" spans="1:10">
      <c r="A46" s="29">
        <v>45</v>
      </c>
      <c r="B46" s="30"/>
      <c r="C46" s="30"/>
      <c r="D46" s="30"/>
      <c r="E46" s="30"/>
      <c r="F46" s="30"/>
      <c r="G46" s="31"/>
      <c r="H46" s="31"/>
    </row>
    <row r="47" spans="1:10">
      <c r="A47" s="29">
        <v>46</v>
      </c>
      <c r="B47" s="30"/>
      <c r="C47" s="30"/>
      <c r="D47" s="30"/>
      <c r="E47" s="30"/>
      <c r="F47" s="30"/>
      <c r="G47" s="31"/>
      <c r="H47" s="31"/>
    </row>
    <row r="48" spans="1:10">
      <c r="A48" s="29">
        <v>47</v>
      </c>
      <c r="B48" s="30"/>
      <c r="C48" s="30"/>
      <c r="D48" s="30"/>
      <c r="E48" s="49"/>
      <c r="F48" s="30"/>
      <c r="G48" s="31"/>
      <c r="H48" s="31"/>
    </row>
    <row r="49" spans="1:8">
      <c r="A49" s="29">
        <v>48</v>
      </c>
      <c r="B49" s="30"/>
      <c r="C49" s="30"/>
      <c r="D49" s="30"/>
      <c r="E49" s="49"/>
      <c r="F49" s="50"/>
      <c r="G49" s="31"/>
      <c r="H49" s="31"/>
    </row>
    <row r="50" spans="1:8">
      <c r="A50" s="29">
        <v>49</v>
      </c>
      <c r="B50" s="30"/>
      <c r="C50" s="30"/>
      <c r="D50" s="30"/>
      <c r="E50" s="49"/>
      <c r="F50" s="30"/>
      <c r="G50" s="31"/>
      <c r="H50" s="31"/>
    </row>
    <row r="51" spans="1:8">
      <c r="A51" s="29">
        <v>50</v>
      </c>
      <c r="B51" s="30"/>
      <c r="C51" s="30"/>
      <c r="D51" s="51"/>
      <c r="E51" s="51"/>
      <c r="F51" s="51"/>
      <c r="G51" s="31"/>
      <c r="H51" s="31"/>
    </row>
    <row r="52" spans="1:8">
      <c r="A52" s="29">
        <v>51</v>
      </c>
      <c r="B52" s="30"/>
      <c r="C52" s="30"/>
      <c r="D52" s="51"/>
      <c r="E52" s="51"/>
      <c r="F52" s="51"/>
      <c r="G52" s="31"/>
      <c r="H52" s="31"/>
    </row>
    <row r="53" spans="1:8">
      <c r="A53" s="29">
        <v>52</v>
      </c>
      <c r="B53" s="30"/>
      <c r="C53" s="30"/>
      <c r="D53" s="51"/>
      <c r="E53" s="51"/>
      <c r="F53" s="51"/>
      <c r="G53" s="31"/>
      <c r="H53" s="31"/>
    </row>
    <row r="54" spans="1:8">
      <c r="A54" t="s">
        <v>32</v>
      </c>
      <c r="B54" s="34">
        <f>AVERAGE(B2:B53)</f>
        <v>0.61499999999999999</v>
      </c>
      <c r="C54" s="34">
        <f t="shared" ref="C54:H54" si="0">AVERAGE(C2:C53)</f>
        <v>0.7210000000000002</v>
      </c>
      <c r="D54" s="34">
        <f t="shared" si="0"/>
        <v>0.98799999999999988</v>
      </c>
      <c r="E54" s="34">
        <f>AVERAGE(E2:E53)</f>
        <v>0.97300000000000009</v>
      </c>
      <c r="F54" s="34">
        <f t="shared" si="0"/>
        <v>0.85199999999999998</v>
      </c>
      <c r="G54" s="34">
        <f t="shared" si="0"/>
        <v>1.1904400000000002</v>
      </c>
      <c r="H54" s="34">
        <f t="shared" si="0"/>
        <v>1.5E-3</v>
      </c>
    </row>
    <row r="57" spans="1:8">
      <c r="A57" t="s">
        <v>31</v>
      </c>
      <c r="B57" s="35">
        <v>0.75</v>
      </c>
      <c r="C57" s="35">
        <v>0.75</v>
      </c>
      <c r="D57" s="35">
        <v>0.95</v>
      </c>
      <c r="E57" s="35">
        <v>0.95</v>
      </c>
      <c r="F57" s="35">
        <v>0.95</v>
      </c>
      <c r="G57" s="35">
        <v>1</v>
      </c>
      <c r="H57" s="41">
        <v>2E-3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Production Scorecard</vt:lpstr>
      <vt:lpstr>Production Data</vt:lpstr>
      <vt:lpstr>Production planning scorecard</vt:lpstr>
      <vt:lpstr>planning data</vt:lpstr>
      <vt:lpstr>Sayfa1</vt:lpstr>
    </vt:vector>
  </TitlesOfParts>
  <Company>Georg Fischer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Schneble, Ralf</dc:creator>
  <cp:lastModifiedBy>A.AFOUKASS</cp:lastModifiedBy>
  <cp:lastPrinted>2014-07-25T12:35:55Z</cp:lastPrinted>
  <dcterms:created xsi:type="dcterms:W3CDTF">2014-05-02T14:43:30Z</dcterms:created>
  <dcterms:modified xsi:type="dcterms:W3CDTF">2021-09-28T08:35:51Z</dcterms:modified>
</cp:coreProperties>
</file>