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/chart8.xml" ContentType="application/vnd.openxmlformats-officedocument.drawingml.char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30" windowWidth="7935" windowHeight="2010"/>
  </bookViews>
  <sheets>
    <sheet name="MOIS 2021" sheetId="5" r:id="rId1"/>
    <sheet name="TG.08_21" sheetId="13" r:id="rId2"/>
    <sheet name="TG.09_21" sheetId="15" r:id="rId3"/>
    <sheet name="TG MAI" sheetId="7" state="hidden" r:id="rId4"/>
    <sheet name="TG JUIN" sheetId="6" state="hidden" r:id="rId5"/>
    <sheet name="TG OCTOBRE" sheetId="8" state="hidden" r:id="rId6"/>
    <sheet name="TG ..OCTOBRE" sheetId="9" state="hidden" r:id="rId7"/>
    <sheet name="TG..Mars" sheetId="10" state="hidden" r:id="rId8"/>
  </sheets>
  <externalReferences>
    <externalReference r:id="rId9"/>
  </externalReferences>
  <definedNames>
    <definedName name="_xlnm.Print_Area" localSheetId="0">'MOIS 2021'!$A$1:$Z$46</definedName>
    <definedName name="_xlnm.Print_Area" localSheetId="4">'TG JUIN'!$A$1:$I$29</definedName>
    <definedName name="_xlnm.Print_Area" localSheetId="1">TG.08_21!$A$1:$K$49</definedName>
    <definedName name="_xlnm.Print_Area" localSheetId="2">TG.09_21!$A$1:$K$49</definedName>
  </definedNames>
  <calcPr calcId="125725"/>
</workbook>
</file>

<file path=xl/calcChain.xml><?xml version="1.0" encoding="utf-8"?>
<calcChain xmlns="http://schemas.openxmlformats.org/spreadsheetml/2006/main">
  <c r="K9" i="15"/>
  <c r="J10"/>
  <c r="J9"/>
  <c r="I10"/>
  <c r="I9"/>
  <c r="G9" i="5" l="1"/>
  <c r="C9"/>
  <c r="H9" s="1"/>
  <c r="C8"/>
  <c r="H8" s="1"/>
  <c r="C10" l="1"/>
  <c r="H10" s="1"/>
  <c r="G9" i="15" l="1"/>
  <c r="D4"/>
  <c r="D3"/>
  <c r="B8" i="5"/>
  <c r="G8" s="1"/>
  <c r="B9"/>
  <c r="B10" l="1"/>
  <c r="G10" s="1"/>
  <c r="G10" i="15"/>
  <c r="F9"/>
  <c r="H9"/>
  <c r="F10"/>
  <c r="H10"/>
  <c r="D3" i="13"/>
  <c r="K9" s="1"/>
  <c r="J10"/>
  <c r="J9"/>
  <c r="F10"/>
  <c r="G10"/>
  <c r="H10"/>
  <c r="I10"/>
  <c r="I9"/>
  <c r="H9"/>
  <c r="D4"/>
  <c r="F9" l="1"/>
  <c r="G9"/>
  <c r="I9" i="10" l="1"/>
  <c r="I8"/>
  <c r="H9"/>
  <c r="H8"/>
  <c r="G9"/>
  <c r="G8"/>
  <c r="F9"/>
  <c r="F8"/>
  <c r="I8" i="9" l="1"/>
  <c r="I9"/>
  <c r="H9"/>
  <c r="G9"/>
  <c r="F9"/>
  <c r="H8"/>
  <c r="G8"/>
  <c r="F8"/>
  <c r="I9" i="8"/>
  <c r="H9"/>
  <c r="G9"/>
  <c r="F9"/>
  <c r="I8"/>
  <c r="H8"/>
  <c r="G8"/>
  <c r="F8"/>
  <c r="I9" i="7" l="1"/>
  <c r="H9"/>
  <c r="G9"/>
  <c r="F9"/>
  <c r="I8"/>
  <c r="H8"/>
  <c r="G8"/>
  <c r="F8"/>
  <c r="I9" i="6" l="1"/>
  <c r="H9"/>
  <c r="G9"/>
  <c r="F9"/>
  <c r="I8"/>
  <c r="H8"/>
  <c r="G8"/>
  <c r="F8"/>
</calcChain>
</file>

<file path=xl/sharedStrings.xml><?xml version="1.0" encoding="utf-8"?>
<sst xmlns="http://schemas.openxmlformats.org/spreadsheetml/2006/main" count="309" uniqueCount="110">
  <si>
    <t>Enregistrement Qualité</t>
  </si>
  <si>
    <t>Document: PQR-06-12</t>
  </si>
  <si>
    <t>Date : 01/2014, Version: 01</t>
  </si>
  <si>
    <t xml:space="preserve">Désignation </t>
  </si>
  <si>
    <t>Qté consommée S1</t>
  </si>
  <si>
    <t>Qté consommée S2</t>
  </si>
  <si>
    <t>Qté consommée S3</t>
  </si>
  <si>
    <t>Qté consommée S4</t>
  </si>
  <si>
    <t>TG(%) S1</t>
  </si>
  <si>
    <t>TG(%) S2</t>
  </si>
  <si>
    <t>TG(%) S3</t>
  </si>
  <si>
    <t>TG(%) S4</t>
  </si>
  <si>
    <t xml:space="preserve">CUIVRE </t>
  </si>
  <si>
    <t xml:space="preserve">ALUMINIUM </t>
  </si>
  <si>
    <t>LDPE</t>
  </si>
  <si>
    <t>PVC GRIS</t>
  </si>
  <si>
    <t>TABLEAU DE BORD PRODUCTION TG</t>
  </si>
  <si>
    <t>ALMELEC</t>
  </si>
  <si>
    <t xml:space="preserve">PVC </t>
  </si>
  <si>
    <t>PVC BOURRAGE )</t>
  </si>
  <si>
    <t>Document: PQR-06-14</t>
  </si>
  <si>
    <t>PVC NOIR</t>
  </si>
  <si>
    <t>TG(%) 1</t>
  </si>
  <si>
    <t>MAI</t>
  </si>
  <si>
    <t>MOIS :</t>
  </si>
  <si>
    <t>JUIN</t>
  </si>
  <si>
    <t>OCTOBRE</t>
  </si>
  <si>
    <t>2) Analyse des resultat:</t>
  </si>
  <si>
    <t>N°</t>
  </si>
  <si>
    <t>Mois</t>
  </si>
  <si>
    <t>Description</t>
  </si>
  <si>
    <t>3) Plan d'action :</t>
  </si>
  <si>
    <t>Cause</t>
  </si>
  <si>
    <t>Action</t>
  </si>
  <si>
    <t>Responsable</t>
  </si>
  <si>
    <t>Processus</t>
  </si>
  <si>
    <t>Délai</t>
  </si>
  <si>
    <t>Mesure d'éfficacité</t>
  </si>
  <si>
    <t xml:space="preserve"> -</t>
  </si>
  <si>
    <t>Semaine</t>
  </si>
  <si>
    <t>S3</t>
  </si>
  <si>
    <t>baisse TG Aluminium</t>
  </si>
  <si>
    <t xml:space="preserve">preorité commande AGS </t>
  </si>
  <si>
    <t>MOYEN</t>
  </si>
  <si>
    <t>PVC ISOLATION</t>
  </si>
  <si>
    <t>MARS</t>
  </si>
  <si>
    <t>Baisse (TG) alu</t>
  </si>
  <si>
    <t>Commande TORD</t>
  </si>
  <si>
    <t>Baisse (TG) CU</t>
  </si>
  <si>
    <t>Probléme Samp1 + manque cu</t>
  </si>
  <si>
    <t>AOUT</t>
  </si>
  <si>
    <t xml:space="preserve">Objectifs: </t>
  </si>
  <si>
    <t>T</t>
  </si>
  <si>
    <t>Cu =</t>
  </si>
  <si>
    <t>Qté réalisée  S31 (T)</t>
  </si>
  <si>
    <t>Qté réalisée  S32 (T)</t>
  </si>
  <si>
    <t>Qté réalisée  S33 (T)</t>
  </si>
  <si>
    <t>Qté réalisée  S34 (T)</t>
  </si>
  <si>
    <t>TG(%)S31</t>
  </si>
  <si>
    <t>TG(%) S32</t>
  </si>
  <si>
    <t>TG(%) S33</t>
  </si>
  <si>
    <t>TG(%) S34</t>
  </si>
  <si>
    <t xml:space="preserve">TG(%) </t>
  </si>
  <si>
    <t>Coupure d'électricité au niveau UCI suite travaux de substitution des chemins de câbles par des  jeux de barre</t>
  </si>
  <si>
    <t>Travaux d'alimentation et de peinture des machines</t>
  </si>
  <si>
    <t>S31</t>
  </si>
  <si>
    <t>S32</t>
  </si>
  <si>
    <t>S33</t>
  </si>
  <si>
    <t>Service Maintenance</t>
  </si>
  <si>
    <t>Alimentation et mise en service des machines UCI</t>
  </si>
  <si>
    <t>Alimentation et mise en service de la machine B8</t>
  </si>
  <si>
    <t>La non disponibilité de la machine B8 et 5+1,</t>
  </si>
  <si>
    <t>Urgent</t>
  </si>
  <si>
    <t>AOUT 2021</t>
  </si>
  <si>
    <t>Evolution  TRG 2021</t>
  </si>
  <si>
    <t>Global</t>
  </si>
  <si>
    <t>SEPTEMBRE</t>
  </si>
  <si>
    <t>NOVEMBRE</t>
  </si>
  <si>
    <t>DÉCEMBRE</t>
  </si>
  <si>
    <t>TG(%) Moyen</t>
  </si>
  <si>
    <t>Aout</t>
  </si>
  <si>
    <t>Septembre 2021</t>
  </si>
  <si>
    <t>Aluminum +Almelec=</t>
  </si>
  <si>
    <t>T/ Semaine</t>
  </si>
  <si>
    <t xml:space="preserve">ALUMINIUM + Almelec </t>
  </si>
  <si>
    <t>CUIVRE (T)</t>
  </si>
  <si>
    <t>ALUMINIUM + Almelec (T)</t>
  </si>
  <si>
    <t xml:space="preserve">TG(%) Aout </t>
  </si>
  <si>
    <t xml:space="preserve">TG(%) Septembre </t>
  </si>
  <si>
    <t>TG(%) Octobre</t>
  </si>
  <si>
    <t>TG(%) Novembre</t>
  </si>
  <si>
    <t>TG(%) Décembre</t>
  </si>
  <si>
    <t>Objectifs (%)</t>
  </si>
  <si>
    <t>Qté réalisée  S35 (T)</t>
  </si>
  <si>
    <t>Qté réalisée  S36 (T)</t>
  </si>
  <si>
    <t>Qté réalisée  S37 (T)</t>
  </si>
  <si>
    <t>Qté réalisée  S38 (T)</t>
  </si>
  <si>
    <t>TG(%)S35</t>
  </si>
  <si>
    <t>TG(%) S36</t>
  </si>
  <si>
    <t>TG(%) S37</t>
  </si>
  <si>
    <t>TG(%) S38</t>
  </si>
  <si>
    <t>S35</t>
  </si>
  <si>
    <t>S36</t>
  </si>
  <si>
    <t>S37</t>
  </si>
  <si>
    <t>S38</t>
  </si>
  <si>
    <t>PC de dosage de silane de la machine B7 est en panne</t>
  </si>
  <si>
    <t xml:space="preserve">Réparation de la machine </t>
  </si>
  <si>
    <t>Maintenance</t>
  </si>
  <si>
    <t>URGENT</t>
  </si>
  <si>
    <t>TRG 23,32% causé par la non disponibilité des machines UCI</t>
  </si>
</sst>
</file>

<file path=xl/styles.xml><?xml version="1.0" encoding="utf-8"?>
<styleSheet xmlns="http://schemas.openxmlformats.org/spreadsheetml/2006/main">
  <fonts count="2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color theme="1"/>
      <name val="Calibri"/>
      <family val="2"/>
      <scheme val="minor"/>
    </font>
    <font>
      <b/>
      <i/>
      <sz val="16"/>
      <color theme="1"/>
      <name val="Arial"/>
      <family val="2"/>
    </font>
    <font>
      <b/>
      <sz val="10"/>
      <color theme="1"/>
      <name val="Calibri"/>
      <family val="2"/>
      <scheme val="minor"/>
    </font>
    <font>
      <b/>
      <sz val="10"/>
      <name val="Arial"/>
      <family val="2"/>
    </font>
    <font>
      <b/>
      <u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Arial"/>
      <family val="2"/>
    </font>
    <font>
      <b/>
      <sz val="8"/>
      <color indexed="63"/>
      <name val="Tahoma"/>
      <family val="2"/>
    </font>
    <font>
      <sz val="12"/>
      <color indexed="63"/>
      <name val="Tahoma"/>
      <family val="2"/>
    </font>
    <font>
      <sz val="12"/>
      <color theme="1"/>
      <name val="Calibri"/>
      <family val="2"/>
      <scheme val="minor"/>
    </font>
    <font>
      <sz val="10"/>
      <color indexed="63"/>
      <name val="Tahoma"/>
      <family val="2"/>
    </font>
    <font>
      <sz val="10"/>
      <color theme="1"/>
      <name val="Calibri"/>
      <family val="2"/>
      <scheme val="minor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b/>
      <u/>
      <sz val="10"/>
      <color theme="1"/>
      <name val="Arial"/>
      <family val="2"/>
    </font>
    <font>
      <b/>
      <sz val="11"/>
      <color rgb="FFFF0000"/>
      <name val="Arial"/>
      <family val="2"/>
    </font>
    <font>
      <b/>
      <sz val="12"/>
      <color indexed="63"/>
      <name val="Tahoma"/>
      <family val="2"/>
    </font>
    <font>
      <b/>
      <sz val="12"/>
      <color theme="0"/>
      <name val="Arial"/>
      <family val="2"/>
    </font>
    <font>
      <b/>
      <sz val="11"/>
      <color rgb="FFFF0000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Arial"/>
      <family val="2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00804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42"/>
      </left>
      <right style="medium">
        <color indexed="42"/>
      </right>
      <top style="medium">
        <color indexed="42"/>
      </top>
      <bottom style="thin">
        <color indexed="42"/>
      </bottom>
      <diagonal/>
    </border>
    <border>
      <left style="thin">
        <color indexed="42"/>
      </left>
      <right style="medium">
        <color indexed="42"/>
      </right>
      <top style="medium">
        <color indexed="42"/>
      </top>
      <bottom/>
      <diagonal/>
    </border>
    <border>
      <left style="thin">
        <color indexed="42"/>
      </left>
      <right style="medium">
        <color indexed="42"/>
      </right>
      <top/>
      <bottom style="thin">
        <color indexed="4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6">
    <xf numFmtId="0" fontId="0" fillId="0" borderId="0" xfId="0"/>
    <xf numFmtId="0" fontId="0" fillId="0" borderId="1" xfId="0" applyBorder="1"/>
    <xf numFmtId="10" fontId="0" fillId="0" borderId="1" xfId="0" applyNumberFormat="1" applyBorder="1"/>
    <xf numFmtId="4" fontId="0" fillId="0" borderId="1" xfId="0" applyNumberFormat="1" applyFont="1" applyFill="1" applyBorder="1"/>
    <xf numFmtId="4" fontId="0" fillId="0" borderId="1" xfId="0" applyNumberFormat="1" applyFill="1" applyBorder="1"/>
    <xf numFmtId="49" fontId="0" fillId="4" borderId="1" xfId="0" applyNumberFormat="1" applyFill="1" applyBorder="1"/>
    <xf numFmtId="4" fontId="0" fillId="4" borderId="1" xfId="0" applyNumberFormat="1" applyFill="1" applyBorder="1"/>
    <xf numFmtId="4" fontId="0" fillId="4" borderId="1" xfId="0" applyNumberFormat="1" applyFont="1" applyFill="1" applyBorder="1"/>
    <xf numFmtId="49" fontId="0" fillId="0" borderId="1" xfId="0" applyNumberFormat="1" applyFont="1" applyFill="1" applyBorder="1"/>
    <xf numFmtId="49" fontId="0" fillId="0" borderId="1" xfId="0" applyNumberFormat="1" applyFill="1" applyBorder="1"/>
    <xf numFmtId="0" fontId="2" fillId="5" borderId="0" xfId="0" applyFont="1" applyFill="1" applyBorder="1"/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7" borderId="2" xfId="0" applyFont="1" applyFill="1" applyBorder="1" applyAlignment="1">
      <alignment horizontal="center" vertical="center" wrapText="1"/>
    </xf>
    <xf numFmtId="0" fontId="0" fillId="3" borderId="0" xfId="0" applyFill="1"/>
    <xf numFmtId="0" fontId="1" fillId="0" borderId="0" xfId="0" applyFont="1"/>
    <xf numFmtId="0" fontId="6" fillId="0" borderId="0" xfId="0" applyFont="1" applyFill="1" applyBorder="1"/>
    <xf numFmtId="0" fontId="6" fillId="5" borderId="0" xfId="0" applyFont="1" applyFill="1" applyBorder="1"/>
    <xf numFmtId="0" fontId="1" fillId="0" borderId="0" xfId="0" applyFont="1" applyBorder="1"/>
    <xf numFmtId="0" fontId="7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1" fillId="8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8" fillId="0" borderId="1" xfId="0" applyFont="1" applyBorder="1" applyAlignment="1">
      <alignment wrapText="1"/>
    </xf>
    <xf numFmtId="0" fontId="0" fillId="0" borderId="1" xfId="0" applyFill="1" applyBorder="1" applyAlignment="1">
      <alignment horizontal="center" vertical="center"/>
    </xf>
    <xf numFmtId="14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8" fillId="0" borderId="0" xfId="0" applyFont="1"/>
    <xf numFmtId="0" fontId="9" fillId="0" borderId="1" xfId="0" applyFont="1" applyBorder="1" applyAlignment="1">
      <alignment horizontal="center"/>
    </xf>
    <xf numFmtId="0" fontId="8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1" fillId="8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4" fontId="0" fillId="0" borderId="1" xfId="0" applyNumberFormat="1" applyBorder="1"/>
    <xf numFmtId="0" fontId="0" fillId="0" borderId="1" xfId="0" applyBorder="1" applyAlignment="1">
      <alignment horizontal="center"/>
    </xf>
    <xf numFmtId="49" fontId="11" fillId="5" borderId="10" xfId="0" applyNumberFormat="1" applyFont="1" applyFill="1" applyBorder="1"/>
    <xf numFmtId="49" fontId="0" fillId="4" borderId="3" xfId="0" applyNumberFormat="1" applyFill="1" applyBorder="1"/>
    <xf numFmtId="49" fontId="0" fillId="0" borderId="3" xfId="0" applyNumberFormat="1" applyFill="1" applyBorder="1"/>
    <xf numFmtId="49" fontId="0" fillId="0" borderId="3" xfId="0" applyNumberFormat="1" applyFont="1" applyFill="1" applyBorder="1"/>
    <xf numFmtId="49" fontId="0" fillId="4" borderId="8" xfId="0" applyNumberFormat="1" applyFill="1" applyBorder="1"/>
    <xf numFmtId="49" fontId="0" fillId="4" borderId="9" xfId="0" applyNumberFormat="1" applyFont="1" applyFill="1" applyBorder="1"/>
    <xf numFmtId="4" fontId="14" fillId="4" borderId="1" xfId="0" applyNumberFormat="1" applyFont="1" applyFill="1" applyBorder="1"/>
    <xf numFmtId="4" fontId="14" fillId="0" borderId="1" xfId="0" applyNumberFormat="1" applyFont="1" applyFill="1" applyBorder="1"/>
    <xf numFmtId="4" fontId="15" fillId="4" borderId="1" xfId="0" applyNumberFormat="1" applyFont="1" applyFill="1" applyBorder="1"/>
    <xf numFmtId="10" fontId="13" fillId="0" borderId="1" xfId="0" applyNumberFormat="1" applyFont="1" applyBorder="1"/>
    <xf numFmtId="0" fontId="0" fillId="0" borderId="1" xfId="0" applyBorder="1" applyAlignment="1">
      <alignment horizontal="center"/>
    </xf>
    <xf numFmtId="0" fontId="16" fillId="0" borderId="0" xfId="0" applyFont="1"/>
    <xf numFmtId="0" fontId="17" fillId="2" borderId="1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left" vertical="center"/>
    </xf>
    <xf numFmtId="0" fontId="8" fillId="0" borderId="1" xfId="0" applyFont="1" applyBorder="1"/>
    <xf numFmtId="49" fontId="8" fillId="0" borderId="1" xfId="0" applyNumberFormat="1" applyFont="1" applyFill="1" applyBorder="1"/>
    <xf numFmtId="0" fontId="18" fillId="0" borderId="0" xfId="0" applyFont="1"/>
    <xf numFmtId="49" fontId="11" fillId="5" borderId="11" xfId="0" applyNumberFormat="1" applyFont="1" applyFill="1" applyBorder="1"/>
    <xf numFmtId="49" fontId="11" fillId="5" borderId="12" xfId="0" applyNumberFormat="1" applyFont="1" applyFill="1" applyBorder="1"/>
    <xf numFmtId="2" fontId="0" fillId="0" borderId="0" xfId="0" applyNumberFormat="1"/>
    <xf numFmtId="0" fontId="1" fillId="8" borderId="1" xfId="0" applyFont="1" applyFill="1" applyBorder="1" applyAlignment="1">
      <alignment horizontal="center" vertical="center"/>
    </xf>
    <xf numFmtId="49" fontId="8" fillId="3" borderId="1" xfId="0" applyNumberFormat="1" applyFont="1" applyFill="1" applyBorder="1"/>
    <xf numFmtId="4" fontId="0" fillId="3" borderId="1" xfId="0" applyNumberFormat="1" applyFont="1" applyFill="1" applyBorder="1"/>
    <xf numFmtId="0" fontId="1" fillId="0" borderId="0" xfId="0" applyFont="1" applyBorder="1" applyAlignment="1">
      <alignment horizontal="right"/>
    </xf>
    <xf numFmtId="0" fontId="17" fillId="0" borderId="0" xfId="0" applyFont="1"/>
    <xf numFmtId="49" fontId="17" fillId="3" borderId="1" xfId="0" applyNumberFormat="1" applyFont="1" applyFill="1" applyBorder="1"/>
    <xf numFmtId="4" fontId="0" fillId="3" borderId="1" xfId="0" applyNumberFormat="1" applyFill="1" applyBorder="1"/>
    <xf numFmtId="0" fontId="8" fillId="3" borderId="1" xfId="0" applyFont="1" applyFill="1" applyBorder="1"/>
    <xf numFmtId="2" fontId="0" fillId="0" borderId="1" xfId="0" applyNumberFormat="1" applyBorder="1"/>
    <xf numFmtId="0" fontId="0" fillId="0" borderId="1" xfId="0" applyBorder="1" applyAlignment="1">
      <alignment vertical="center"/>
    </xf>
    <xf numFmtId="49" fontId="1" fillId="9" borderId="3" xfId="0" applyNumberFormat="1" applyFont="1" applyFill="1" applyBorder="1" applyAlignment="1">
      <alignment vertical="center"/>
    </xf>
    <xf numFmtId="4" fontId="0" fillId="0" borderId="1" xfId="0" applyNumberFormat="1" applyFont="1" applyFill="1" applyBorder="1" applyAlignment="1">
      <alignment vertical="center"/>
    </xf>
    <xf numFmtId="4" fontId="1" fillId="0" borderId="1" xfId="0" applyNumberFormat="1" applyFont="1" applyBorder="1" applyAlignment="1">
      <alignment vertical="center"/>
    </xf>
    <xf numFmtId="10" fontId="1" fillId="7" borderId="4" xfId="0" applyNumberFormat="1" applyFont="1" applyFill="1" applyBorder="1" applyAlignment="1">
      <alignment vertical="center"/>
    </xf>
    <xf numFmtId="49" fontId="1" fillId="4" borderId="3" xfId="0" applyNumberFormat="1" applyFont="1" applyFill="1" applyBorder="1" applyAlignment="1">
      <alignment vertical="center"/>
    </xf>
    <xf numFmtId="4" fontId="0" fillId="4" borderId="1" xfId="0" applyNumberFormat="1" applyFill="1" applyBorder="1" applyAlignment="1">
      <alignment vertical="center"/>
    </xf>
    <xf numFmtId="4" fontId="1" fillId="4" borderId="1" xfId="0" applyNumberFormat="1" applyFont="1" applyFill="1" applyBorder="1" applyAlignment="1">
      <alignment vertical="center"/>
    </xf>
    <xf numFmtId="10" fontId="1" fillId="7" borderId="15" xfId="0" applyNumberFormat="1" applyFont="1" applyFill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7" fillId="3" borderId="0" xfId="0" applyFont="1" applyFill="1" applyAlignment="1">
      <alignment horizontal="center"/>
    </xf>
    <xf numFmtId="0" fontId="17" fillId="0" borderId="0" xfId="0" applyFont="1" applyAlignment="1">
      <alignment horizontal="right"/>
    </xf>
    <xf numFmtId="0" fontId="8" fillId="0" borderId="0" xfId="0" applyFont="1" applyAlignment="1">
      <alignment horizontal="left"/>
    </xf>
    <xf numFmtId="49" fontId="18" fillId="0" borderId="0" xfId="0" applyNumberFormat="1" applyFont="1" applyAlignment="1">
      <alignment horizontal="center"/>
    </xf>
    <xf numFmtId="0" fontId="1" fillId="8" borderId="1" xfId="0" applyFont="1" applyFill="1" applyBorder="1" applyAlignment="1">
      <alignment horizontal="center" vertical="center"/>
    </xf>
    <xf numFmtId="0" fontId="17" fillId="3" borderId="0" xfId="0" applyFont="1" applyFill="1" applyAlignment="1">
      <alignment horizontal="center"/>
    </xf>
    <xf numFmtId="10" fontId="17" fillId="3" borderId="1" xfId="0" applyNumberFormat="1" applyFont="1" applyFill="1" applyBorder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4" fontId="1" fillId="0" borderId="1" xfId="0" applyNumberFormat="1" applyFont="1" applyFill="1" applyBorder="1" applyAlignment="1">
      <alignment horizontal="center"/>
    </xf>
    <xf numFmtId="2" fontId="20" fillId="9" borderId="1" xfId="0" applyNumberFormat="1" applyFont="1" applyFill="1" applyBorder="1" applyAlignment="1">
      <alignment vertical="center"/>
    </xf>
    <xf numFmtId="2" fontId="20" fillId="4" borderId="1" xfId="0" applyNumberFormat="1" applyFont="1" applyFill="1" applyBorder="1" applyAlignment="1">
      <alignment vertical="center"/>
    </xf>
    <xf numFmtId="49" fontId="1" fillId="10" borderId="3" xfId="0" applyNumberFormat="1" applyFont="1" applyFill="1" applyBorder="1" applyAlignment="1">
      <alignment vertical="center"/>
    </xf>
    <xf numFmtId="2" fontId="20" fillId="10" borderId="1" xfId="0" applyNumberFormat="1" applyFont="1" applyFill="1" applyBorder="1" applyAlignment="1">
      <alignment vertical="center"/>
    </xf>
    <xf numFmtId="4" fontId="0" fillId="10" borderId="1" xfId="0" applyNumberFormat="1" applyFill="1" applyBorder="1" applyAlignment="1">
      <alignment vertical="center"/>
    </xf>
    <xf numFmtId="4" fontId="1" fillId="10" borderId="1" xfId="0" applyNumberFormat="1" applyFont="1" applyFill="1" applyBorder="1" applyAlignment="1">
      <alignment vertical="center"/>
    </xf>
    <xf numFmtId="2" fontId="20" fillId="11" borderId="1" xfId="0" applyNumberFormat="1" applyFont="1" applyFill="1" applyBorder="1" applyAlignment="1">
      <alignment vertical="center"/>
    </xf>
    <xf numFmtId="4" fontId="12" fillId="11" borderId="1" xfId="0" applyNumberFormat="1" applyFont="1" applyFill="1" applyBorder="1" applyAlignment="1">
      <alignment vertical="center"/>
    </xf>
    <xf numFmtId="4" fontId="1" fillId="11" borderId="1" xfId="0" applyNumberFormat="1" applyFont="1" applyFill="1" applyBorder="1" applyAlignment="1">
      <alignment vertical="center"/>
    </xf>
    <xf numFmtId="9" fontId="1" fillId="10" borderId="1" xfId="0" applyNumberFormat="1" applyFont="1" applyFill="1" applyBorder="1" applyAlignment="1">
      <alignment horizontal="center" vertical="center"/>
    </xf>
    <xf numFmtId="0" fontId="21" fillId="0" borderId="0" xfId="0" applyFont="1"/>
    <xf numFmtId="9" fontId="22" fillId="10" borderId="1" xfId="0" applyNumberFormat="1" applyFont="1" applyFill="1" applyBorder="1" applyAlignment="1">
      <alignment horizontal="center" vertical="center"/>
    </xf>
    <xf numFmtId="0" fontId="23" fillId="0" borderId="0" xfId="0" applyFont="1"/>
    <xf numFmtId="0" fontId="24" fillId="0" borderId="0" xfId="0" applyFont="1"/>
    <xf numFmtId="0" fontId="26" fillId="0" borderId="0" xfId="0" applyFont="1"/>
    <xf numFmtId="4" fontId="0" fillId="11" borderId="1" xfId="0" applyNumberFormat="1" applyFont="1" applyFill="1" applyBorder="1" applyAlignment="1">
      <alignment vertical="center"/>
    </xf>
    <xf numFmtId="0" fontId="23" fillId="0" borderId="0" xfId="0" applyFont="1" applyBorder="1" applyAlignment="1">
      <alignment horizontal="right"/>
    </xf>
    <xf numFmtId="0" fontId="1" fillId="0" borderId="1" xfId="0" applyFont="1" applyBorder="1" applyAlignment="1">
      <alignment horizontal="center"/>
    </xf>
    <xf numFmtId="0" fontId="10" fillId="0" borderId="1" xfId="0" applyFont="1" applyBorder="1" applyAlignment="1">
      <alignment horizontal="left" vertical="center" wrapText="1"/>
    </xf>
    <xf numFmtId="10" fontId="1" fillId="0" borderId="1" xfId="0" applyNumberFormat="1" applyFont="1" applyFill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4" fontId="1" fillId="0" borderId="1" xfId="0" applyNumberFormat="1" applyFont="1" applyFill="1" applyBorder="1" applyAlignment="1">
      <alignment horizontal="center" vertical="center"/>
    </xf>
    <xf numFmtId="10" fontId="1" fillId="4" borderId="1" xfId="0" applyNumberFormat="1" applyFont="1" applyFill="1" applyBorder="1" applyAlignment="1">
      <alignment horizontal="center" vertical="center"/>
    </xf>
    <xf numFmtId="4" fontId="1" fillId="4" borderId="1" xfId="0" applyNumberFormat="1" applyFont="1" applyFill="1" applyBorder="1" applyAlignment="1">
      <alignment horizontal="center" vertical="center"/>
    </xf>
    <xf numFmtId="10" fontId="22" fillId="10" borderId="1" xfId="0" applyNumberFormat="1" applyFont="1" applyFill="1" applyBorder="1" applyAlignment="1">
      <alignment horizontal="center" vertical="center"/>
    </xf>
    <xf numFmtId="4" fontId="1" fillId="10" borderId="1" xfId="0" applyNumberFormat="1" applyFont="1" applyFill="1" applyBorder="1" applyAlignment="1">
      <alignment horizontal="center" vertical="center"/>
    </xf>
    <xf numFmtId="0" fontId="23" fillId="0" borderId="0" xfId="0" applyFont="1" applyBorder="1" applyAlignment="1">
      <alignment horizontal="right"/>
    </xf>
    <xf numFmtId="0" fontId="25" fillId="0" borderId="0" xfId="0" applyFont="1" applyAlignment="1">
      <alignment horizontal="right"/>
    </xf>
    <xf numFmtId="0" fontId="0" fillId="0" borderId="3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7" xfId="0" applyBorder="1" applyAlignment="1">
      <alignment horizontal="center"/>
    </xf>
    <xf numFmtId="0" fontId="4" fillId="6" borderId="0" xfId="0" applyFont="1" applyFill="1" applyAlignment="1">
      <alignment horizontal="center" vertical="center"/>
    </xf>
    <xf numFmtId="0" fontId="1" fillId="8" borderId="9" xfId="0" applyFont="1" applyFill="1" applyBorder="1" applyAlignment="1">
      <alignment horizontal="center" vertical="center"/>
    </xf>
    <xf numFmtId="0" fontId="1" fillId="8" borderId="0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3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10" fontId="19" fillId="3" borderId="5" xfId="0" applyNumberFormat="1" applyFont="1" applyFill="1" applyBorder="1" applyAlignment="1">
      <alignment horizontal="center" vertical="center"/>
    </xf>
    <xf numFmtId="10" fontId="19" fillId="3" borderId="14" xfId="0" applyNumberFormat="1" applyFont="1" applyFill="1" applyBorder="1" applyAlignment="1">
      <alignment horizontal="center" vertical="center"/>
    </xf>
    <xf numFmtId="10" fontId="19" fillId="3" borderId="6" xfId="0" applyNumberFormat="1" applyFont="1" applyFill="1" applyBorder="1" applyAlignment="1">
      <alignment horizontal="center" vertical="center"/>
    </xf>
    <xf numFmtId="0" fontId="17" fillId="3" borderId="0" xfId="0" applyFont="1" applyFill="1" applyAlignment="1">
      <alignment horizontal="center"/>
    </xf>
    <xf numFmtId="10" fontId="17" fillId="0" borderId="5" xfId="0" applyNumberFormat="1" applyFont="1" applyBorder="1" applyAlignment="1">
      <alignment horizontal="center" vertical="center"/>
    </xf>
    <xf numFmtId="10" fontId="17" fillId="0" borderId="6" xfId="0" applyNumberFormat="1" applyFont="1" applyBorder="1" applyAlignment="1">
      <alignment horizontal="center" vertical="center"/>
    </xf>
    <xf numFmtId="49" fontId="17" fillId="0" borderId="5" xfId="0" applyNumberFormat="1" applyFont="1" applyFill="1" applyBorder="1" applyAlignment="1">
      <alignment horizontal="center" vertical="center"/>
    </xf>
    <xf numFmtId="49" fontId="17" fillId="0" borderId="6" xfId="0" applyNumberFormat="1" applyFont="1" applyFill="1" applyBorder="1" applyAlignment="1">
      <alignment horizontal="center" vertical="center"/>
    </xf>
    <xf numFmtId="0" fontId="1" fillId="0" borderId="3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3" fillId="3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CC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plotArea>
      <c:layout/>
      <c:lineChart>
        <c:grouping val="standard"/>
        <c:ser>
          <c:idx val="0"/>
          <c:order val="0"/>
          <c:tx>
            <c:strRef>
              <c:f>'MOIS 2021'!$A$8</c:f>
              <c:strCache>
                <c:ptCount val="1"/>
                <c:pt idx="0">
                  <c:v>CUIVRE (T)</c:v>
                </c:pt>
              </c:strCache>
            </c:strRef>
          </c:tx>
          <c:cat>
            <c:strRef>
              <c:f>'MOIS 2021'!$G$6:$K$6</c:f>
              <c:strCache>
                <c:ptCount val="5"/>
                <c:pt idx="0">
                  <c:v>TG(%) Aout </c:v>
                </c:pt>
                <c:pt idx="1">
                  <c:v>TG(%) Septembre </c:v>
                </c:pt>
                <c:pt idx="2">
                  <c:v>TG(%) Octobre</c:v>
                </c:pt>
                <c:pt idx="3">
                  <c:v>TG(%) Novembre</c:v>
                </c:pt>
                <c:pt idx="4">
                  <c:v>TG(%) Décembre</c:v>
                </c:pt>
              </c:strCache>
            </c:strRef>
          </c:cat>
          <c:val>
            <c:numRef>
              <c:f>'MOIS 2021'!$G$8:$K$8</c:f>
              <c:numCache>
                <c:formatCode>0.00%</c:formatCode>
                <c:ptCount val="5"/>
                <c:pt idx="0">
                  <c:v>0.24554998448365672</c:v>
                </c:pt>
                <c:pt idx="1">
                  <c:v>0.58395226668815092</c:v>
                </c:pt>
              </c:numCache>
            </c:numRef>
          </c:val>
        </c:ser>
        <c:ser>
          <c:idx val="1"/>
          <c:order val="1"/>
          <c:tx>
            <c:strRef>
              <c:f>'MOIS 2021'!$A$9</c:f>
              <c:strCache>
                <c:ptCount val="1"/>
                <c:pt idx="0">
                  <c:v>ALUMINIUM + Almelec (T)</c:v>
                </c:pt>
              </c:strCache>
            </c:strRef>
          </c:tx>
          <c:cat>
            <c:strRef>
              <c:f>'MOIS 2021'!$G$6:$K$6</c:f>
              <c:strCache>
                <c:ptCount val="5"/>
                <c:pt idx="0">
                  <c:v>TG(%) Aout </c:v>
                </c:pt>
                <c:pt idx="1">
                  <c:v>TG(%) Septembre </c:v>
                </c:pt>
                <c:pt idx="2">
                  <c:v>TG(%) Octobre</c:v>
                </c:pt>
                <c:pt idx="3">
                  <c:v>TG(%) Novembre</c:v>
                </c:pt>
                <c:pt idx="4">
                  <c:v>TG(%) Décembre</c:v>
                </c:pt>
              </c:strCache>
            </c:strRef>
          </c:cat>
          <c:val>
            <c:numRef>
              <c:f>'MOIS 2021'!$G$9:$K$9</c:f>
              <c:numCache>
                <c:formatCode>0.00%</c:formatCode>
                <c:ptCount val="5"/>
                <c:pt idx="0">
                  <c:v>0.21848660105650006</c:v>
                </c:pt>
                <c:pt idx="1">
                  <c:v>0.34834469524</c:v>
                </c:pt>
              </c:numCache>
            </c:numRef>
          </c:val>
        </c:ser>
        <c:ser>
          <c:idx val="4"/>
          <c:order val="2"/>
          <c:tx>
            <c:strRef>
              <c:f>'MOIS 2021'!$A$10</c:f>
              <c:strCache>
                <c:ptCount val="1"/>
                <c:pt idx="0">
                  <c:v>Global</c:v>
                </c:pt>
              </c:strCache>
            </c:strRef>
          </c:tx>
          <c:cat>
            <c:strRef>
              <c:f>'MOIS 2021'!$G$6:$K$6</c:f>
              <c:strCache>
                <c:ptCount val="5"/>
                <c:pt idx="0">
                  <c:v>TG(%) Aout </c:v>
                </c:pt>
                <c:pt idx="1">
                  <c:v>TG(%) Septembre </c:v>
                </c:pt>
                <c:pt idx="2">
                  <c:v>TG(%) Octobre</c:v>
                </c:pt>
                <c:pt idx="3">
                  <c:v>TG(%) Novembre</c:v>
                </c:pt>
                <c:pt idx="4">
                  <c:v>TG(%) Décembre</c:v>
                </c:pt>
              </c:strCache>
            </c:strRef>
          </c:cat>
          <c:val>
            <c:numRef>
              <c:f>'MOIS 2021'!$G$10:$K$10</c:f>
              <c:numCache>
                <c:formatCode>0.00%</c:formatCode>
                <c:ptCount val="5"/>
                <c:pt idx="0">
                  <c:v>0.23324844656222188</c:v>
                </c:pt>
                <c:pt idx="1">
                  <c:v>0.47685791602990052</c:v>
                </c:pt>
              </c:numCache>
            </c:numRef>
          </c:val>
        </c:ser>
        <c:marker val="1"/>
        <c:axId val="176224896"/>
        <c:axId val="176333184"/>
      </c:lineChart>
      <c:catAx>
        <c:axId val="176224896"/>
        <c:scaling>
          <c:orientation val="minMax"/>
        </c:scaling>
        <c:axPos val="b"/>
        <c:tickLblPos val="nextTo"/>
        <c:crossAx val="176333184"/>
        <c:crosses val="autoZero"/>
        <c:auto val="1"/>
        <c:lblAlgn val="ctr"/>
        <c:lblOffset val="100"/>
      </c:catAx>
      <c:valAx>
        <c:axId val="176333184"/>
        <c:scaling>
          <c:orientation val="minMax"/>
        </c:scaling>
        <c:axPos val="l"/>
        <c:majorGridlines/>
        <c:numFmt formatCode="0.00%" sourceLinked="1"/>
        <c:tickLblPos val="nextTo"/>
        <c:crossAx val="1762248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/>
    </c:legend>
    <c:plotVisOnly val="1"/>
  </c:chart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title>
      <c:tx>
        <c:rich>
          <a:bodyPr/>
          <a:lstStyle/>
          <a:p>
            <a:pPr>
              <a:defRPr/>
            </a:pPr>
            <a:r>
              <a:rPr lang="fr-FR"/>
              <a:t>TRG Aout</a:t>
            </a:r>
            <a:r>
              <a:rPr lang="fr-FR" baseline="0"/>
              <a:t> </a:t>
            </a:r>
            <a:endParaRPr lang="fr-FR"/>
          </a:p>
        </c:rich>
      </c:tx>
    </c:title>
    <c:view3D>
      <c:rAngAx val="1"/>
    </c:view3D>
    <c:plotArea>
      <c:layout/>
      <c:bar3DChart>
        <c:barDir val="col"/>
        <c:grouping val="clustered"/>
        <c:ser>
          <c:idx val="0"/>
          <c:order val="0"/>
          <c:tx>
            <c:strRef>
              <c:f>TG.08_21!$A$9</c:f>
              <c:strCache>
                <c:ptCount val="1"/>
                <c:pt idx="0">
                  <c:v>CUIVRE </c:v>
                </c:pt>
              </c:strCache>
            </c:strRef>
          </c:tx>
          <c:spPr>
            <a:solidFill>
              <a:schemeClr val="accent3">
                <a:lumMod val="20000"/>
                <a:lumOff val="80000"/>
              </a:schemeClr>
            </a:solidFill>
            <a:ln w="12700">
              <a:solidFill>
                <a:sysClr val="windowText" lastClr="000000"/>
              </a:solidFill>
            </a:ln>
          </c:spPr>
          <c:cat>
            <c:strRef>
              <c:f>(TG.08_21!$F$8,TG.08_21!$G$8,TG.08_21!$H$8,TG.08_21!$I$8)</c:f>
              <c:strCache>
                <c:ptCount val="4"/>
                <c:pt idx="0">
                  <c:v>TG(%)S31</c:v>
                </c:pt>
                <c:pt idx="1">
                  <c:v>TG(%) S32</c:v>
                </c:pt>
                <c:pt idx="2">
                  <c:v>TG(%) S33</c:v>
                </c:pt>
                <c:pt idx="3">
                  <c:v>TG(%) S34</c:v>
                </c:pt>
              </c:strCache>
            </c:strRef>
          </c:cat>
          <c:val>
            <c:numRef>
              <c:f>(TG.08_21!$F$9,TG.08_21!$G$9,TG.08_21!$H$9,TG.08_21!$I$9)</c:f>
              <c:numCache>
                <c:formatCode>0.00%</c:formatCode>
                <c:ptCount val="4"/>
                <c:pt idx="0">
                  <c:v>3.2500000000000001E-2</c:v>
                </c:pt>
                <c:pt idx="1">
                  <c:v>0.11766666666666666</c:v>
                </c:pt>
                <c:pt idx="2">
                  <c:v>0.24316666666666667</c:v>
                </c:pt>
                <c:pt idx="3">
                  <c:v>0.58886660460129348</c:v>
                </c:pt>
              </c:numCache>
            </c:numRef>
          </c:val>
        </c:ser>
        <c:ser>
          <c:idx val="1"/>
          <c:order val="1"/>
          <c:tx>
            <c:strRef>
              <c:f>TG.08_21!$A$10</c:f>
              <c:strCache>
                <c:ptCount val="1"/>
                <c:pt idx="0">
                  <c:v>ALUMINIUM + Almelec </c:v>
                </c:pt>
              </c:strCache>
            </c:strRef>
          </c:tx>
          <c:spPr>
            <a:solidFill>
              <a:schemeClr val="tx1">
                <a:lumMod val="75000"/>
                <a:lumOff val="25000"/>
              </a:schemeClr>
            </a:solidFill>
            <a:ln w="12700">
              <a:solidFill>
                <a:sysClr val="windowText" lastClr="000000"/>
              </a:solidFill>
            </a:ln>
          </c:spPr>
          <c:cat>
            <c:strRef>
              <c:f>(TG.08_21!$F$8,TG.08_21!$G$8,TG.08_21!$H$8,TG.08_21!$I$8)</c:f>
              <c:strCache>
                <c:ptCount val="4"/>
                <c:pt idx="0">
                  <c:v>TG(%)S31</c:v>
                </c:pt>
                <c:pt idx="1">
                  <c:v>TG(%) S32</c:v>
                </c:pt>
                <c:pt idx="2">
                  <c:v>TG(%) S33</c:v>
                </c:pt>
                <c:pt idx="3">
                  <c:v>TG(%) S34</c:v>
                </c:pt>
              </c:strCache>
            </c:strRef>
          </c:cat>
          <c:val>
            <c:numRef>
              <c:f>(TG.08_21!$F$10,TG.08_21!$G$10,TG.08_21!$H$10,TG.08_21!$I$10)</c:f>
              <c:numCache>
                <c:formatCode>0.00%</c:formatCode>
                <c:ptCount val="4"/>
                <c:pt idx="0">
                  <c:v>3.5795002320000005E-2</c:v>
                </c:pt>
                <c:pt idx="1">
                  <c:v>9.2271496477999995E-2</c:v>
                </c:pt>
                <c:pt idx="2">
                  <c:v>0.32784895279199999</c:v>
                </c:pt>
                <c:pt idx="3">
                  <c:v>0.41803095263599999</c:v>
                </c:pt>
              </c:numCache>
            </c:numRef>
          </c:val>
        </c:ser>
        <c:shape val="cylinder"/>
        <c:axId val="176495232"/>
        <c:axId val="176513408"/>
        <c:axId val="0"/>
      </c:bar3DChart>
      <c:catAx>
        <c:axId val="176495232"/>
        <c:scaling>
          <c:orientation val="minMax"/>
        </c:scaling>
        <c:axPos val="b"/>
        <c:majorTickMark val="none"/>
        <c:tickLblPos val="nextTo"/>
        <c:crossAx val="176513408"/>
        <c:crosses val="autoZero"/>
        <c:auto val="1"/>
        <c:lblAlgn val="ctr"/>
        <c:lblOffset val="100"/>
      </c:catAx>
      <c:valAx>
        <c:axId val="176513408"/>
        <c:scaling>
          <c:orientation val="minMax"/>
        </c:scaling>
        <c:axPos val="l"/>
        <c:majorGridlines/>
        <c:numFmt formatCode="0.00%" sourceLinked="1"/>
        <c:majorTickMark val="none"/>
        <c:tickLblPos val="nextTo"/>
        <c:crossAx val="176495232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b="1"/>
            </a:pPr>
            <a:endParaRPr lang="fr-FR"/>
          </a:p>
        </c:txPr>
      </c:dTable>
    </c:plotArea>
    <c:plotVisOnly val="1"/>
  </c:chart>
  <c:printSettings>
    <c:headerFooter/>
    <c:pageMargins b="0.75000000000000355" l="0.70000000000000062" r="0.70000000000000062" t="0.750000000000003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title>
      <c:tx>
        <c:rich>
          <a:bodyPr/>
          <a:lstStyle/>
          <a:p>
            <a:pPr>
              <a:defRPr/>
            </a:pPr>
            <a:r>
              <a:rPr lang="fr-FR"/>
              <a:t>TRG Septembre</a:t>
            </a:r>
            <a:r>
              <a:rPr lang="fr-FR" baseline="0"/>
              <a:t> </a:t>
            </a:r>
            <a:endParaRPr lang="fr-FR"/>
          </a:p>
        </c:rich>
      </c:tx>
      <c:layout/>
    </c:title>
    <c:view3D>
      <c:rAngAx val="1"/>
    </c:view3D>
    <c:plotArea>
      <c:layout/>
      <c:bar3DChart>
        <c:barDir val="col"/>
        <c:grouping val="clustered"/>
        <c:ser>
          <c:idx val="0"/>
          <c:order val="0"/>
          <c:tx>
            <c:strRef>
              <c:f>TG.09_21!$A$9</c:f>
              <c:strCache>
                <c:ptCount val="1"/>
                <c:pt idx="0">
                  <c:v>CUIVRE </c:v>
                </c:pt>
              </c:strCache>
            </c:strRef>
          </c:tx>
          <c:spPr>
            <a:solidFill>
              <a:schemeClr val="accent3">
                <a:lumMod val="20000"/>
                <a:lumOff val="80000"/>
              </a:schemeClr>
            </a:solidFill>
            <a:ln w="12700">
              <a:solidFill>
                <a:sysClr val="windowText" lastClr="000000"/>
              </a:solidFill>
            </a:ln>
          </c:spPr>
          <c:cat>
            <c:strRef>
              <c:f>(TG.09_21!$F$8,TG.09_21!$G$8,TG.09_21!$H$8,TG.09_21!$I$8)</c:f>
              <c:strCache>
                <c:ptCount val="4"/>
                <c:pt idx="0">
                  <c:v>TG(%)S35</c:v>
                </c:pt>
                <c:pt idx="1">
                  <c:v>TG(%) S36</c:v>
                </c:pt>
                <c:pt idx="2">
                  <c:v>TG(%) S37</c:v>
                </c:pt>
                <c:pt idx="3">
                  <c:v>TG(%) S38</c:v>
                </c:pt>
              </c:strCache>
            </c:strRef>
          </c:cat>
          <c:val>
            <c:numRef>
              <c:f>(TG.09_21!$F$9,TG.09_21!$G$9,TG.09_21!$H$9,TG.09_21!$I$9)</c:f>
              <c:numCache>
                <c:formatCode>0.00%</c:formatCode>
                <c:ptCount val="4"/>
                <c:pt idx="0">
                  <c:v>0.61132274317645663</c:v>
                </c:pt>
                <c:pt idx="1">
                  <c:v>0.72923535952690344</c:v>
                </c:pt>
                <c:pt idx="2">
                  <c:v>0.47776641212697674</c:v>
                </c:pt>
                <c:pt idx="3">
                  <c:v>0.51748455192226672</c:v>
                </c:pt>
              </c:numCache>
            </c:numRef>
          </c:val>
        </c:ser>
        <c:ser>
          <c:idx val="1"/>
          <c:order val="1"/>
          <c:tx>
            <c:strRef>
              <c:f>TG.09_21!$A$10</c:f>
              <c:strCache>
                <c:ptCount val="1"/>
                <c:pt idx="0">
                  <c:v>ALUMINIUM + Almelec </c:v>
                </c:pt>
              </c:strCache>
            </c:strRef>
          </c:tx>
          <c:spPr>
            <a:solidFill>
              <a:schemeClr val="tx1">
                <a:lumMod val="75000"/>
                <a:lumOff val="25000"/>
              </a:schemeClr>
            </a:solidFill>
            <a:ln w="12700">
              <a:solidFill>
                <a:sysClr val="windowText" lastClr="000000"/>
              </a:solidFill>
            </a:ln>
          </c:spPr>
          <c:cat>
            <c:strRef>
              <c:f>(TG.09_21!$F$8,TG.09_21!$G$8,TG.09_21!$H$8,TG.09_21!$I$8)</c:f>
              <c:strCache>
                <c:ptCount val="4"/>
                <c:pt idx="0">
                  <c:v>TG(%)S35</c:v>
                </c:pt>
                <c:pt idx="1">
                  <c:v>TG(%) S36</c:v>
                </c:pt>
                <c:pt idx="2">
                  <c:v>TG(%) S37</c:v>
                </c:pt>
                <c:pt idx="3">
                  <c:v>TG(%) S38</c:v>
                </c:pt>
              </c:strCache>
            </c:strRef>
          </c:cat>
          <c:val>
            <c:numRef>
              <c:f>(TG.09_21!$F$10,TG.09_21!$G$10,TG.09_21!$H$10,TG.09_21!$I$10)</c:f>
              <c:numCache>
                <c:formatCode>0.00%</c:formatCode>
                <c:ptCount val="4"/>
                <c:pt idx="0">
                  <c:v>0.25118008208799997</c:v>
                </c:pt>
                <c:pt idx="1">
                  <c:v>0.55359803457199996</c:v>
                </c:pt>
                <c:pt idx="2">
                  <c:v>0.51026551199600001</c:v>
                </c:pt>
                <c:pt idx="3">
                  <c:v>7.8335152303999997E-2</c:v>
                </c:pt>
              </c:numCache>
            </c:numRef>
          </c:val>
        </c:ser>
        <c:shape val="cylinder"/>
        <c:axId val="176539520"/>
        <c:axId val="176541056"/>
        <c:axId val="0"/>
      </c:bar3DChart>
      <c:catAx>
        <c:axId val="176539520"/>
        <c:scaling>
          <c:orientation val="minMax"/>
        </c:scaling>
        <c:axPos val="b"/>
        <c:majorTickMark val="none"/>
        <c:tickLblPos val="nextTo"/>
        <c:crossAx val="176541056"/>
        <c:crosses val="autoZero"/>
        <c:auto val="1"/>
        <c:lblAlgn val="ctr"/>
        <c:lblOffset val="100"/>
      </c:catAx>
      <c:valAx>
        <c:axId val="176541056"/>
        <c:scaling>
          <c:orientation val="minMax"/>
        </c:scaling>
        <c:axPos val="l"/>
        <c:majorGridlines/>
        <c:numFmt formatCode="0.00%" sourceLinked="1"/>
        <c:majorTickMark val="none"/>
        <c:tickLblPos val="nextTo"/>
        <c:crossAx val="176539520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</c:chart>
  <c:printSettings>
    <c:headerFooter/>
    <c:pageMargins b="0.75000000000000377" l="0.70000000000000062" r="0.70000000000000062" t="0.75000000000000377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view3D>
      <c:rAngAx val="1"/>
    </c:view3D>
    <c:plotArea>
      <c:layout/>
      <c:bar3DChart>
        <c:barDir val="col"/>
        <c:grouping val="clustered"/>
        <c:ser>
          <c:idx val="0"/>
          <c:order val="0"/>
          <c:tx>
            <c:v>CUIVRE</c:v>
          </c:tx>
          <c:spPr>
            <a:solidFill>
              <a:schemeClr val="accent6">
                <a:lumMod val="60000"/>
                <a:lumOff val="40000"/>
              </a:schemeClr>
            </a:solidFill>
            <a:ln w="25400">
              <a:solidFill>
                <a:schemeClr val="tx1"/>
              </a:solidFill>
            </a:ln>
          </c:spPr>
          <c:val>
            <c:numRef>
              <c:f>('[1]TG MAI 2017'!$F$6,'[1]TG MAI 2017'!$G$6,'[1]TG MAI 2017'!$H$6,'[1]TG MAI 2017'!$I$6)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1"/>
          <c:order val="1"/>
          <c:tx>
            <c:v>ALU</c:v>
          </c:tx>
          <c:spPr>
            <a:solidFill>
              <a:schemeClr val="bg1">
                <a:lumMod val="50000"/>
              </a:schemeClr>
            </a:solidFill>
            <a:ln w="25400">
              <a:solidFill>
                <a:sysClr val="windowText" lastClr="000000"/>
              </a:solidFill>
            </a:ln>
          </c:spPr>
          <c:val>
            <c:numRef>
              <c:f>('[1]TG MAI 2017'!$F$7,'[1]TG MAI 2017'!$G$7,'[1]TG MAI 2017'!$H$7,'[1]TG MAI 2017'!$I$7)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2"/>
          <c:order val="2"/>
          <c:tx>
            <c:strRef>
              <c:f>#REF!</c:f>
              <c:strCache>
                <c:ptCount val="1"/>
                <c:pt idx="0">
                  <c:v>#REF!</c:v>
                </c:pt>
              </c:strCache>
            </c:strRef>
          </c:tx>
          <c:val>
            <c:numRef>
              <c:f>('[1]TG MAI 2017'!$F$8,'[1]TG MAI 2017'!$G$8,'[1]TG MAI 2017'!$H$8,'[1]TG MAI 2017'!$I$8)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dLbls>
          <c:showVal val="1"/>
        </c:dLbls>
        <c:gapWidth val="75"/>
        <c:shape val="cylinder"/>
        <c:axId val="179229056"/>
        <c:axId val="179230592"/>
        <c:axId val="0"/>
      </c:bar3DChart>
      <c:catAx>
        <c:axId val="179229056"/>
        <c:scaling>
          <c:orientation val="minMax"/>
        </c:scaling>
        <c:axPos val="b"/>
        <c:majorTickMark val="none"/>
        <c:tickLblPos val="nextTo"/>
        <c:crossAx val="179230592"/>
        <c:crosses val="autoZero"/>
        <c:auto val="1"/>
        <c:lblAlgn val="ctr"/>
        <c:lblOffset val="100"/>
      </c:catAx>
      <c:valAx>
        <c:axId val="179230592"/>
        <c:scaling>
          <c:orientation val="minMax"/>
        </c:scaling>
        <c:axPos val="l"/>
        <c:numFmt formatCode="General" sourceLinked="1"/>
        <c:majorTickMark val="none"/>
        <c:tickLblPos val="nextTo"/>
        <c:crossAx val="179229056"/>
        <c:crosses val="autoZero"/>
        <c:crossBetween val="between"/>
      </c:valAx>
    </c:plotArea>
    <c:legend>
      <c:legendPos val="b"/>
      <c:legendEntry>
        <c:idx val="2"/>
        <c:delete val="1"/>
      </c:legendEntry>
    </c:legend>
    <c:plotVisOnly val="1"/>
  </c:chart>
  <c:printSettings>
    <c:headerFooter/>
    <c:pageMargins b="0.75000000000000888" l="0.70000000000000062" r="0.70000000000000062" t="0.75000000000000888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view3D>
      <c:rAngAx val="1"/>
    </c:view3D>
    <c:plotArea>
      <c:layout/>
      <c:bar3DChart>
        <c:barDir val="col"/>
        <c:grouping val="clustered"/>
        <c:ser>
          <c:idx val="0"/>
          <c:order val="0"/>
          <c:tx>
            <c:strRef>
              <c:f>'TG JUIN'!$A$8</c:f>
              <c:strCache>
                <c:ptCount val="1"/>
                <c:pt idx="0">
                  <c:v>CUIVRE 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 w="25400">
              <a:solidFill>
                <a:schemeClr val="tx1"/>
              </a:solidFill>
            </a:ln>
          </c:spPr>
          <c:cat>
            <c:strRef>
              <c:f>('TG JUIN'!$F$7,'TG JUIN'!$G$7,'TG JUIN'!$H$7,'TG JUIN'!$I$7)</c:f>
              <c:strCache>
                <c:ptCount val="4"/>
                <c:pt idx="0">
                  <c:v>TG(%) 1</c:v>
                </c:pt>
                <c:pt idx="1">
                  <c:v>TG(%) S2</c:v>
                </c:pt>
                <c:pt idx="2">
                  <c:v>TG(%) S3</c:v>
                </c:pt>
                <c:pt idx="3">
                  <c:v>TG(%) S4</c:v>
                </c:pt>
              </c:strCache>
            </c:strRef>
          </c:cat>
          <c:val>
            <c:numRef>
              <c:f>('TG JUIN'!$F$8,'TG JUIN'!$G$8,'TG JUIN'!$H$8,'TG JUIN'!$I$8)</c:f>
              <c:numCache>
                <c:formatCode>0.00%</c:formatCode>
                <c:ptCount val="4"/>
                <c:pt idx="0">
                  <c:v>0.46439999999999998</c:v>
                </c:pt>
                <c:pt idx="1">
                  <c:v>0.67</c:v>
                </c:pt>
                <c:pt idx="2">
                  <c:v>0.74994000000000005</c:v>
                </c:pt>
                <c:pt idx="3">
                  <c:v>0.71814</c:v>
                </c:pt>
              </c:numCache>
            </c:numRef>
          </c:val>
        </c:ser>
        <c:ser>
          <c:idx val="1"/>
          <c:order val="1"/>
          <c:tx>
            <c:strRef>
              <c:f>'TG JUIN'!$A$9</c:f>
              <c:strCache>
                <c:ptCount val="1"/>
                <c:pt idx="0">
                  <c:v>ALUMINIUM </c:v>
                </c:pt>
              </c:strCache>
            </c:strRef>
          </c:tx>
          <c:spPr>
            <a:solidFill>
              <a:sysClr val="window" lastClr="FFFFFF">
                <a:lumMod val="50000"/>
              </a:sysClr>
            </a:solidFill>
            <a:ln w="25400">
              <a:solidFill>
                <a:sysClr val="windowText" lastClr="000000"/>
              </a:solidFill>
            </a:ln>
          </c:spPr>
          <c:cat>
            <c:strRef>
              <c:f>('TG JUIN'!$F$7,'TG JUIN'!$G$7,'TG JUIN'!$H$7,'TG JUIN'!$I$7)</c:f>
              <c:strCache>
                <c:ptCount val="4"/>
                <c:pt idx="0">
                  <c:v>TG(%) 1</c:v>
                </c:pt>
                <c:pt idx="1">
                  <c:v>TG(%) S2</c:v>
                </c:pt>
                <c:pt idx="2">
                  <c:v>TG(%) S3</c:v>
                </c:pt>
                <c:pt idx="3">
                  <c:v>TG(%) S4</c:v>
                </c:pt>
              </c:strCache>
            </c:strRef>
          </c:cat>
          <c:val>
            <c:numRef>
              <c:f>('TG JUIN'!$F$9,'TG JUIN'!$G$9,'TG JUIN'!$H$9,'TG JUIN'!$I$9)</c:f>
              <c:numCache>
                <c:formatCode>0.00%</c:formatCode>
                <c:ptCount val="4"/>
                <c:pt idx="0">
                  <c:v>0.18124000000000001</c:v>
                </c:pt>
                <c:pt idx="1">
                  <c:v>0.14842</c:v>
                </c:pt>
                <c:pt idx="2">
                  <c:v>0.60770000000000002</c:v>
                </c:pt>
                <c:pt idx="3">
                  <c:v>0.46072000000000002</c:v>
                </c:pt>
              </c:numCache>
            </c:numRef>
          </c:val>
        </c:ser>
        <c:dLbls>
          <c:showVal val="1"/>
        </c:dLbls>
        <c:gapWidth val="75"/>
        <c:shape val="cylinder"/>
        <c:axId val="180364032"/>
        <c:axId val="180365568"/>
        <c:axId val="0"/>
      </c:bar3DChart>
      <c:catAx>
        <c:axId val="180364032"/>
        <c:scaling>
          <c:orientation val="minMax"/>
        </c:scaling>
        <c:axPos val="b"/>
        <c:majorTickMark val="none"/>
        <c:tickLblPos val="nextTo"/>
        <c:crossAx val="180365568"/>
        <c:crosses val="autoZero"/>
        <c:auto val="1"/>
        <c:lblAlgn val="ctr"/>
        <c:lblOffset val="100"/>
      </c:catAx>
      <c:valAx>
        <c:axId val="180365568"/>
        <c:scaling>
          <c:orientation val="minMax"/>
        </c:scaling>
        <c:axPos val="l"/>
        <c:numFmt formatCode="0.00%" sourceLinked="1"/>
        <c:majorTickMark val="none"/>
        <c:tickLblPos val="nextTo"/>
        <c:crossAx val="180364032"/>
        <c:crosses val="autoZero"/>
        <c:crossBetween val="between"/>
      </c:valAx>
    </c:plotArea>
    <c:legend>
      <c:legendPos val="b"/>
    </c:legend>
    <c:plotVisOnly val="1"/>
  </c:chart>
  <c:printSettings>
    <c:headerFooter/>
    <c:pageMargins b="0.75000000000000733" l="0.70000000000000062" r="0.70000000000000062" t="0.75000000000000733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autoTitleDeleted val="1"/>
    <c:view3D>
      <c:rAngAx val="1"/>
    </c:view3D>
    <c:plotArea>
      <c:layout/>
      <c:bar3DChart>
        <c:barDir val="col"/>
        <c:grouping val="clustered"/>
        <c:ser>
          <c:idx val="0"/>
          <c:order val="0"/>
          <c:tx>
            <c:strRef>
              <c:f>'TG OCTOBRE'!$A$8</c:f>
              <c:strCache>
                <c:ptCount val="1"/>
                <c:pt idx="0">
                  <c:v>CUIVRE </c:v>
                </c:pt>
              </c:strCache>
            </c:strRef>
          </c:tx>
          <c:spPr>
            <a:solidFill>
              <a:schemeClr val="accent6">
                <a:lumMod val="20000"/>
                <a:lumOff val="80000"/>
              </a:schemeClr>
            </a:solidFill>
            <a:ln>
              <a:solidFill>
                <a:schemeClr val="tx1"/>
              </a:solidFill>
            </a:ln>
          </c:spPr>
          <c:val>
            <c:numRef>
              <c:f>('TG OCTOBRE'!$F$8,'TG OCTOBRE'!$G$8)</c:f>
              <c:numCache>
                <c:formatCode>0.00%</c:formatCode>
                <c:ptCount val="2"/>
                <c:pt idx="0">
                  <c:v>0.65073080000000005</c:v>
                </c:pt>
                <c:pt idx="1">
                  <c:v>0.93984039999999991</c:v>
                </c:pt>
              </c:numCache>
            </c:numRef>
          </c:val>
        </c:ser>
        <c:ser>
          <c:idx val="1"/>
          <c:order val="1"/>
          <c:tx>
            <c:strRef>
              <c:f>'TG OCTOBRE'!$A$9</c:f>
              <c:strCache>
                <c:ptCount val="1"/>
                <c:pt idx="0">
                  <c:v>ALUMINIUM 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solidFill>
                <a:sysClr val="windowText" lastClr="000000"/>
              </a:solidFill>
            </a:ln>
          </c:spPr>
          <c:val>
            <c:numRef>
              <c:f>('TG OCTOBRE'!$F$9,'TG OCTOBRE'!$G$9)</c:f>
              <c:numCache>
                <c:formatCode>0.00%</c:formatCode>
                <c:ptCount val="2"/>
                <c:pt idx="0">
                  <c:v>0.44401600000000008</c:v>
                </c:pt>
                <c:pt idx="1">
                  <c:v>1.7340470000000001</c:v>
                </c:pt>
              </c:numCache>
            </c:numRef>
          </c:val>
        </c:ser>
        <c:dLbls>
          <c:showVal val="1"/>
        </c:dLbls>
        <c:gapWidth val="75"/>
        <c:shape val="cylinder"/>
        <c:axId val="180535680"/>
        <c:axId val="180537216"/>
        <c:axId val="0"/>
      </c:bar3DChart>
      <c:catAx>
        <c:axId val="180535680"/>
        <c:scaling>
          <c:orientation val="minMax"/>
        </c:scaling>
        <c:axPos val="b"/>
        <c:majorTickMark val="none"/>
        <c:tickLblPos val="nextTo"/>
        <c:crossAx val="180537216"/>
        <c:crosses val="autoZero"/>
        <c:auto val="1"/>
        <c:lblAlgn val="ctr"/>
        <c:lblOffset val="100"/>
      </c:catAx>
      <c:valAx>
        <c:axId val="180537216"/>
        <c:scaling>
          <c:orientation val="minMax"/>
        </c:scaling>
        <c:axPos val="l"/>
        <c:numFmt formatCode="0.00%" sourceLinked="1"/>
        <c:majorTickMark val="none"/>
        <c:tickLblPos val="nextTo"/>
        <c:crossAx val="180535680"/>
        <c:crosses val="autoZero"/>
        <c:crossBetween val="between"/>
      </c:valAx>
    </c:plotArea>
    <c:legend>
      <c:legendPos val="b"/>
    </c:legend>
    <c:plotVisOnly val="1"/>
  </c:chart>
  <c:printSettings>
    <c:headerFooter/>
    <c:pageMargins b="0.75000000000000533" l="0.70000000000000062" r="0.70000000000000062" t="0.75000000000000533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view3D>
      <c:rAngAx val="1"/>
    </c:view3D>
    <c:plotArea>
      <c:layout/>
      <c:bar3DChart>
        <c:barDir val="col"/>
        <c:grouping val="clustered"/>
        <c:ser>
          <c:idx val="0"/>
          <c:order val="0"/>
          <c:tx>
            <c:strRef>
              <c:f>'TG ..OCTOBRE'!$A$8</c:f>
              <c:strCache>
                <c:ptCount val="1"/>
                <c:pt idx="0">
                  <c:v>CUIVRE </c:v>
                </c:pt>
              </c:strCache>
            </c:strRef>
          </c:tx>
          <c:spPr>
            <a:solidFill>
              <a:schemeClr val="bg2"/>
            </a:solidFill>
            <a:ln>
              <a:solidFill>
                <a:schemeClr val="tx1"/>
              </a:solidFill>
            </a:ln>
          </c:spPr>
          <c:val>
            <c:numRef>
              <c:f>('TG ..OCTOBRE'!$F$8,'TG ..OCTOBRE'!$G$8,'TG ..OCTOBRE'!$H$8,'TG ..OCTOBRE'!$I$8)</c:f>
              <c:numCache>
                <c:formatCode>0.00%</c:formatCode>
                <c:ptCount val="4"/>
                <c:pt idx="0">
                  <c:v>0.65073080000000005</c:v>
                </c:pt>
                <c:pt idx="1">
                  <c:v>0.93984039999999991</c:v>
                </c:pt>
                <c:pt idx="2">
                  <c:v>1.2547999999999999</c:v>
                </c:pt>
                <c:pt idx="3">
                  <c:v>0.43665999999999999</c:v>
                </c:pt>
              </c:numCache>
            </c:numRef>
          </c:val>
        </c:ser>
        <c:ser>
          <c:idx val="1"/>
          <c:order val="1"/>
          <c:tx>
            <c:strRef>
              <c:f>'TG ..OCTOBRE'!$A$9</c:f>
              <c:strCache>
                <c:ptCount val="1"/>
                <c:pt idx="0">
                  <c:v>ALUMINIUM </c:v>
                </c:pt>
              </c:strCache>
            </c:strRef>
          </c:tx>
          <c:spPr>
            <a:solidFill>
              <a:schemeClr val="tx1">
                <a:lumMod val="65000"/>
                <a:lumOff val="35000"/>
              </a:schemeClr>
            </a:solidFill>
            <a:ln>
              <a:solidFill>
                <a:sysClr val="windowText" lastClr="000000"/>
              </a:solidFill>
            </a:ln>
          </c:spPr>
          <c:val>
            <c:numRef>
              <c:f>('TG ..OCTOBRE'!$F$9,'TG ..OCTOBRE'!$G$9,'TG ..OCTOBRE'!$H$9,'TG ..OCTOBRE'!$I$9)</c:f>
              <c:numCache>
                <c:formatCode>0.00%</c:formatCode>
                <c:ptCount val="4"/>
                <c:pt idx="0">
                  <c:v>0.44401600000000008</c:v>
                </c:pt>
                <c:pt idx="1">
                  <c:v>1.7340470000000001</c:v>
                </c:pt>
                <c:pt idx="2">
                  <c:v>0.5544</c:v>
                </c:pt>
                <c:pt idx="3">
                  <c:v>0.7419</c:v>
                </c:pt>
              </c:numCache>
            </c:numRef>
          </c:val>
        </c:ser>
        <c:ser>
          <c:idx val="2"/>
          <c:order val="2"/>
          <c:tx>
            <c:strRef>
              <c:f>'TG ..OCTOBRE'!$A$10</c:f>
              <c:strCache>
                <c:ptCount val="1"/>
                <c:pt idx="0">
                  <c:v>ALMELEC</c:v>
                </c:pt>
              </c:strCache>
            </c:strRef>
          </c:tx>
          <c:val>
            <c:numRef>
              <c:f>('TG ..OCTOBRE'!$F$10,'TG ..OCTOBRE'!$G$10,'TG ..OCTOBRE'!$H$10,'TG ..OCTOBRE'!$I$10)</c:f>
              <c:numCache>
                <c:formatCode>0.00%</c:formatCode>
                <c:ptCount val="4"/>
              </c:numCache>
            </c:numRef>
          </c:val>
        </c:ser>
        <c:dLbls>
          <c:showVal val="1"/>
        </c:dLbls>
        <c:gapWidth val="75"/>
        <c:shape val="cylinder"/>
        <c:axId val="181339264"/>
        <c:axId val="181340800"/>
        <c:axId val="0"/>
      </c:bar3DChart>
      <c:catAx>
        <c:axId val="181339264"/>
        <c:scaling>
          <c:orientation val="minMax"/>
        </c:scaling>
        <c:axPos val="b"/>
        <c:majorTickMark val="none"/>
        <c:tickLblPos val="nextTo"/>
        <c:crossAx val="181340800"/>
        <c:crosses val="autoZero"/>
        <c:auto val="1"/>
        <c:lblAlgn val="ctr"/>
        <c:lblOffset val="100"/>
      </c:catAx>
      <c:valAx>
        <c:axId val="181340800"/>
        <c:scaling>
          <c:orientation val="minMax"/>
        </c:scaling>
        <c:axPos val="l"/>
        <c:numFmt formatCode="0.00%" sourceLinked="1"/>
        <c:majorTickMark val="none"/>
        <c:tickLblPos val="nextTo"/>
        <c:crossAx val="181339264"/>
        <c:crosses val="autoZero"/>
        <c:crossBetween val="between"/>
      </c:valAx>
    </c:plotArea>
    <c:legend>
      <c:legendPos val="b"/>
      <c:legendEntry>
        <c:idx val="2"/>
        <c:delete val="1"/>
      </c:legendEntry>
    </c:legend>
    <c:plotVisOnly val="1"/>
  </c:chart>
  <c:printSettings>
    <c:headerFooter/>
    <c:pageMargins b="0.750000000000005" l="0.70000000000000062" r="0.70000000000000062" t="0.750000000000005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autoTitleDeleted val="1"/>
    <c:view3D>
      <c:rAngAx val="1"/>
    </c:view3D>
    <c:plotArea>
      <c:layout/>
      <c:bar3DChart>
        <c:barDir val="col"/>
        <c:grouping val="clustered"/>
        <c:ser>
          <c:idx val="0"/>
          <c:order val="0"/>
          <c:tx>
            <c:strRef>
              <c:f>TG..Mars!$A$8</c:f>
              <c:strCache>
                <c:ptCount val="1"/>
                <c:pt idx="0">
                  <c:v>CUIVRE </c:v>
                </c:pt>
              </c:strCache>
            </c:strRef>
          </c:tx>
          <c:spPr>
            <a:solidFill>
              <a:schemeClr val="bg1">
                <a:lumMod val="95000"/>
              </a:schemeClr>
            </a:solidFill>
            <a:ln w="22225">
              <a:solidFill>
                <a:schemeClr val="tx1"/>
              </a:solidFill>
            </a:ln>
          </c:spPr>
          <c:val>
            <c:numRef>
              <c:f>(TG..Mars!$F$8,TG..Mars!$G$8,TG..Mars!$H$8,TG..Mars!$I$8)</c:f>
              <c:numCache>
                <c:formatCode>0.00%</c:formatCode>
                <c:ptCount val="4"/>
                <c:pt idx="0">
                  <c:v>0.82402054763748045</c:v>
                </c:pt>
                <c:pt idx="1">
                  <c:v>0.54574694000000001</c:v>
                </c:pt>
                <c:pt idx="2">
                  <c:v>0.30979341999999999</c:v>
                </c:pt>
                <c:pt idx="3">
                  <c:v>0.9412926399999999</c:v>
                </c:pt>
              </c:numCache>
            </c:numRef>
          </c:val>
        </c:ser>
        <c:ser>
          <c:idx val="1"/>
          <c:order val="1"/>
          <c:tx>
            <c:strRef>
              <c:f>TG..Mars!$A$9</c:f>
              <c:strCache>
                <c:ptCount val="1"/>
                <c:pt idx="0">
                  <c:v>ALUMINIUM </c:v>
                </c:pt>
              </c:strCache>
            </c:strRef>
          </c:tx>
          <c:spPr>
            <a:solidFill>
              <a:schemeClr val="tx1">
                <a:lumMod val="75000"/>
                <a:lumOff val="25000"/>
              </a:schemeClr>
            </a:solidFill>
            <a:ln w="19050">
              <a:solidFill>
                <a:sysClr val="windowText" lastClr="000000"/>
              </a:solidFill>
            </a:ln>
          </c:spPr>
          <c:val>
            <c:numRef>
              <c:f>(TG..Mars!$F$9,TG..Mars!$G$9,TG..Mars!$H$9,TG..Mars!$I$9)</c:f>
              <c:numCache>
                <c:formatCode>0.00%</c:formatCode>
                <c:ptCount val="4"/>
                <c:pt idx="0">
                  <c:v>0.29434358965581997</c:v>
                </c:pt>
                <c:pt idx="1">
                  <c:v>0.55568280000000003</c:v>
                </c:pt>
                <c:pt idx="2">
                  <c:v>0.85462967999999995</c:v>
                </c:pt>
                <c:pt idx="3">
                  <c:v>0.52066175999999997</c:v>
                </c:pt>
              </c:numCache>
            </c:numRef>
          </c:val>
        </c:ser>
        <c:shape val="cylinder"/>
        <c:axId val="181887360"/>
        <c:axId val="181888896"/>
        <c:axId val="0"/>
      </c:bar3DChart>
      <c:catAx>
        <c:axId val="181887360"/>
        <c:scaling>
          <c:orientation val="minMax"/>
        </c:scaling>
        <c:axPos val="b"/>
        <c:majorTickMark val="none"/>
        <c:tickLblPos val="nextTo"/>
        <c:crossAx val="181888896"/>
        <c:crosses val="autoZero"/>
        <c:auto val="1"/>
        <c:lblAlgn val="ctr"/>
        <c:lblOffset val="100"/>
      </c:catAx>
      <c:valAx>
        <c:axId val="181888896"/>
        <c:scaling>
          <c:orientation val="minMax"/>
        </c:scaling>
        <c:axPos val="l"/>
        <c:majorGridlines/>
        <c:numFmt formatCode="0.00%" sourceLinked="1"/>
        <c:majorTickMark val="none"/>
        <c:tickLblPos val="nextTo"/>
        <c:crossAx val="181887360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</c:chart>
  <c:printSettings>
    <c:headerFooter/>
    <c:pageMargins b="0.75000000000000455" l="0.70000000000000062" r="0.70000000000000062" t="0.75000000000000455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1001096</xdr:colOff>
      <xdr:row>2</xdr:row>
      <xdr:rowOff>164351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001096" cy="576940"/>
        </a:xfrm>
        <a:prstGeom prst="rect">
          <a:avLst/>
        </a:prstGeom>
        <a:solidFill>
          <a:schemeClr val="accent1"/>
        </a:solidFill>
        <a:ln w="9525">
          <a:noFill/>
          <a:miter lim="800000"/>
          <a:headEnd/>
          <a:tailEnd/>
        </a:ln>
        <a:effectLst/>
      </xdr:spPr>
    </xdr:pic>
    <xdr:clientData/>
  </xdr:twoCellAnchor>
  <xdr:twoCellAnchor>
    <xdr:from>
      <xdr:col>0</xdr:col>
      <xdr:colOff>583405</xdr:colOff>
      <xdr:row>12</xdr:row>
      <xdr:rowOff>23813</xdr:rowOff>
    </xdr:from>
    <xdr:to>
      <xdr:col>14</xdr:col>
      <xdr:colOff>595312</xdr:colOff>
      <xdr:row>26</xdr:row>
      <xdr:rowOff>95251</xdr:rowOff>
    </xdr:to>
    <xdr:graphicFrame macro="">
      <xdr:nvGraphicFramePr>
        <xdr:cNvPr id="4" name="Graphique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7681</xdr:colOff>
      <xdr:row>0</xdr:row>
      <xdr:rowOff>15363</xdr:rowOff>
    </xdr:from>
    <xdr:to>
      <xdr:col>0</xdr:col>
      <xdr:colOff>761999</xdr:colOff>
      <xdr:row>1</xdr:row>
      <xdr:rowOff>186948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81" y="15363"/>
          <a:ext cx="754318" cy="362085"/>
        </a:xfrm>
        <a:prstGeom prst="rect">
          <a:avLst/>
        </a:prstGeom>
        <a:solidFill>
          <a:schemeClr val="accent1"/>
        </a:solidFill>
        <a:ln w="9525">
          <a:noFill/>
          <a:miter lim="800000"/>
          <a:headEnd/>
          <a:tailEnd/>
        </a:ln>
        <a:effectLst/>
      </xdr:spPr>
    </xdr:pic>
    <xdr:clientData/>
  </xdr:twoCellAnchor>
  <xdr:twoCellAnchor>
    <xdr:from>
      <xdr:col>0</xdr:col>
      <xdr:colOff>385281</xdr:colOff>
      <xdr:row>16</xdr:row>
      <xdr:rowOff>96320</xdr:rowOff>
    </xdr:from>
    <xdr:to>
      <xdr:col>8</xdr:col>
      <xdr:colOff>449494</xdr:colOff>
      <xdr:row>32</xdr:row>
      <xdr:rowOff>10702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7681</xdr:colOff>
      <xdr:row>0</xdr:row>
      <xdr:rowOff>15363</xdr:rowOff>
    </xdr:from>
    <xdr:to>
      <xdr:col>0</xdr:col>
      <xdr:colOff>761999</xdr:colOff>
      <xdr:row>1</xdr:row>
      <xdr:rowOff>186948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81" y="15363"/>
          <a:ext cx="754318" cy="362085"/>
        </a:xfrm>
        <a:prstGeom prst="rect">
          <a:avLst/>
        </a:prstGeom>
        <a:solidFill>
          <a:schemeClr val="accent1"/>
        </a:solidFill>
        <a:ln w="9525">
          <a:noFill/>
          <a:miter lim="800000"/>
          <a:headEnd/>
          <a:tailEnd/>
        </a:ln>
        <a:effectLst/>
      </xdr:spPr>
    </xdr:pic>
    <xdr:clientData/>
  </xdr:twoCellAnchor>
  <xdr:twoCellAnchor>
    <xdr:from>
      <xdr:col>0</xdr:col>
      <xdr:colOff>385281</xdr:colOff>
      <xdr:row>16</xdr:row>
      <xdr:rowOff>96320</xdr:rowOff>
    </xdr:from>
    <xdr:to>
      <xdr:col>8</xdr:col>
      <xdr:colOff>449494</xdr:colOff>
      <xdr:row>32</xdr:row>
      <xdr:rowOff>10702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370974</xdr:colOff>
      <xdr:row>14</xdr:row>
      <xdr:rowOff>70184</xdr:rowOff>
    </xdr:from>
    <xdr:to>
      <xdr:col>8</xdr:col>
      <xdr:colOff>401053</xdr:colOff>
      <xdr:row>30</xdr:row>
      <xdr:rowOff>150395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1001096</xdr:colOff>
      <xdr:row>2</xdr:row>
      <xdr:rowOff>115729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0"/>
          <a:ext cx="1001096" cy="576940"/>
        </a:xfrm>
        <a:prstGeom prst="rect">
          <a:avLst/>
        </a:prstGeom>
        <a:solidFill>
          <a:schemeClr val="accent1"/>
        </a:solidFill>
        <a:ln w="9525">
          <a:noFill/>
          <a:miter lim="800000"/>
          <a:headEnd/>
          <a:tailEnd/>
        </a:ln>
        <a:effectLst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99859</xdr:colOff>
      <xdr:row>14</xdr:row>
      <xdr:rowOff>53770</xdr:rowOff>
    </xdr:from>
    <xdr:to>
      <xdr:col>8</xdr:col>
      <xdr:colOff>668285</xdr:colOff>
      <xdr:row>28</xdr:row>
      <xdr:rowOff>107540</xdr:rowOff>
    </xdr:to>
    <xdr:graphicFrame macro="">
      <xdr:nvGraphicFramePr>
        <xdr:cNvPr id="8" name="Graphique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7682</xdr:colOff>
      <xdr:row>0</xdr:row>
      <xdr:rowOff>15363</xdr:rowOff>
    </xdr:from>
    <xdr:to>
      <xdr:col>0</xdr:col>
      <xdr:colOff>1008778</xdr:colOff>
      <xdr:row>2</xdr:row>
      <xdr:rowOff>131416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82" y="15363"/>
          <a:ext cx="1001096" cy="576940"/>
        </a:xfrm>
        <a:prstGeom prst="rect">
          <a:avLst/>
        </a:prstGeom>
        <a:solidFill>
          <a:schemeClr val="accent1"/>
        </a:solidFill>
        <a:ln w="9525">
          <a:noFill/>
          <a:miter lim="800000"/>
          <a:headEnd/>
          <a:tailEnd/>
        </a:ln>
        <a:effectLst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7682</xdr:colOff>
      <xdr:row>0</xdr:row>
      <xdr:rowOff>15363</xdr:rowOff>
    </xdr:from>
    <xdr:to>
      <xdr:col>0</xdr:col>
      <xdr:colOff>761128</xdr:colOff>
      <xdr:row>2</xdr:row>
      <xdr:rowOff>55216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82" y="15363"/>
          <a:ext cx="1001096" cy="573253"/>
        </a:xfrm>
        <a:prstGeom prst="rect">
          <a:avLst/>
        </a:prstGeom>
        <a:solidFill>
          <a:schemeClr val="accent1"/>
        </a:solidFill>
        <a:ln w="9525">
          <a:noFill/>
          <a:miter lim="800000"/>
          <a:headEnd/>
          <a:tailEnd/>
        </a:ln>
        <a:effectLst/>
      </xdr:spPr>
    </xdr:pic>
    <xdr:clientData/>
  </xdr:twoCellAnchor>
  <xdr:twoCellAnchor>
    <xdr:from>
      <xdr:col>0</xdr:col>
      <xdr:colOff>485775</xdr:colOff>
      <xdr:row>15</xdr:row>
      <xdr:rowOff>38100</xdr:rowOff>
    </xdr:from>
    <xdr:to>
      <xdr:col>8</xdr:col>
      <xdr:colOff>152400</xdr:colOff>
      <xdr:row>29</xdr:row>
      <xdr:rowOff>114300</xdr:rowOff>
    </xdr:to>
    <xdr:graphicFrame macro="">
      <xdr:nvGraphicFramePr>
        <xdr:cNvPr id="8" name="Graphique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7682</xdr:colOff>
      <xdr:row>0</xdr:row>
      <xdr:rowOff>15363</xdr:rowOff>
    </xdr:from>
    <xdr:to>
      <xdr:col>0</xdr:col>
      <xdr:colOff>761128</xdr:colOff>
      <xdr:row>1</xdr:row>
      <xdr:rowOff>169516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82" y="15363"/>
          <a:ext cx="753446" cy="497053"/>
        </a:xfrm>
        <a:prstGeom prst="rect">
          <a:avLst/>
        </a:prstGeom>
        <a:solidFill>
          <a:schemeClr val="accent1"/>
        </a:solidFill>
        <a:ln w="9525">
          <a:noFill/>
          <a:miter lim="800000"/>
          <a:headEnd/>
          <a:tailEnd/>
        </a:ln>
        <a:effectLst/>
      </xdr:spPr>
    </xdr:pic>
    <xdr:clientData/>
  </xdr:twoCellAnchor>
  <xdr:twoCellAnchor>
    <xdr:from>
      <xdr:col>0</xdr:col>
      <xdr:colOff>1038224</xdr:colOff>
      <xdr:row>15</xdr:row>
      <xdr:rowOff>28575</xdr:rowOff>
    </xdr:from>
    <xdr:to>
      <xdr:col>7</xdr:col>
      <xdr:colOff>571499</xdr:colOff>
      <xdr:row>29</xdr:row>
      <xdr:rowOff>104775</xdr:rowOff>
    </xdr:to>
    <xdr:graphicFrame macro="">
      <xdr:nvGraphicFramePr>
        <xdr:cNvPr id="8" name="Graphique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7681</xdr:colOff>
      <xdr:row>0</xdr:row>
      <xdr:rowOff>15363</xdr:rowOff>
    </xdr:from>
    <xdr:to>
      <xdr:col>0</xdr:col>
      <xdr:colOff>942974</xdr:colOff>
      <xdr:row>2</xdr:row>
      <xdr:rowOff>0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81" y="15363"/>
          <a:ext cx="935293" cy="441837"/>
        </a:xfrm>
        <a:prstGeom prst="rect">
          <a:avLst/>
        </a:prstGeom>
        <a:solidFill>
          <a:schemeClr val="accent1"/>
        </a:solidFill>
        <a:ln w="9525">
          <a:noFill/>
          <a:miter lim="800000"/>
          <a:headEnd/>
          <a:tailEnd/>
        </a:ln>
        <a:effectLst/>
      </xdr:spPr>
    </xdr:pic>
    <xdr:clientData/>
  </xdr:twoCellAnchor>
  <xdr:twoCellAnchor>
    <xdr:from>
      <xdr:col>1</xdr:col>
      <xdr:colOff>400049</xdr:colOff>
      <xdr:row>15</xdr:row>
      <xdr:rowOff>66675</xdr:rowOff>
    </xdr:from>
    <xdr:to>
      <xdr:col>7</xdr:col>
      <xdr:colOff>504824</xdr:colOff>
      <xdr:row>29</xdr:row>
      <xdr:rowOff>142875</xdr:rowOff>
    </xdr:to>
    <xdr:graphicFrame macro="">
      <xdr:nvGraphicFramePr>
        <xdr:cNvPr id="5" name="Graphique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indicateur%20TRG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G MAI 2017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45"/>
  <sheetViews>
    <sheetView tabSelected="1" view="pageBreakPreview" zoomScale="80" zoomScaleSheetLayoutView="80" workbookViewId="0">
      <selection activeCell="P8" sqref="P8"/>
    </sheetView>
  </sheetViews>
  <sheetFormatPr baseColWidth="10" defaultRowHeight="15"/>
  <cols>
    <col min="1" max="1" width="25" bestFit="1" customWidth="1"/>
    <col min="2" max="2" width="13.28515625" bestFit="1" customWidth="1"/>
    <col min="3" max="3" width="19.140625" customWidth="1"/>
    <col min="4" max="4" width="12" customWidth="1"/>
    <col min="5" max="5" width="13" customWidth="1"/>
    <col min="6" max="6" width="11.140625" customWidth="1"/>
    <col min="7" max="7" width="9.85546875" customWidth="1"/>
    <col min="8" max="8" width="18" customWidth="1"/>
    <col min="9" max="9" width="10.7109375" customWidth="1"/>
    <col min="10" max="10" width="11.140625" customWidth="1"/>
    <col min="11" max="11" width="12.140625" customWidth="1"/>
    <col min="12" max="13" width="14" customWidth="1"/>
    <col min="14" max="15" width="12.42578125" customWidth="1"/>
    <col min="16" max="16" width="9.28515625" customWidth="1"/>
    <col min="17" max="17" width="11.28515625" customWidth="1"/>
    <col min="18" max="19" width="9.140625" hidden="1" customWidth="1"/>
    <col min="20" max="21" width="11.42578125" hidden="1" customWidth="1"/>
    <col min="22" max="22" width="10.85546875" hidden="1" customWidth="1"/>
    <col min="23" max="23" width="8.5703125" hidden="1" customWidth="1"/>
    <col min="24" max="24" width="10.7109375" hidden="1" customWidth="1"/>
    <col min="25" max="25" width="10.42578125" hidden="1" customWidth="1"/>
    <col min="26" max="26" width="14.85546875" customWidth="1"/>
    <col min="27" max="27" width="2.28515625" customWidth="1"/>
  </cols>
  <sheetData>
    <row r="1" spans="1:26" ht="15.75">
      <c r="A1" s="18"/>
      <c r="B1" s="18"/>
      <c r="C1" s="112" t="s">
        <v>51</v>
      </c>
      <c r="D1" s="122" t="s">
        <v>53</v>
      </c>
      <c r="E1" s="122"/>
      <c r="F1" s="108">
        <v>240</v>
      </c>
      <c r="G1" s="108" t="s">
        <v>52</v>
      </c>
      <c r="H1" s="109"/>
      <c r="I1" s="18"/>
      <c r="J1" s="18"/>
      <c r="K1" s="18"/>
      <c r="L1" s="18"/>
      <c r="M1" s="18"/>
      <c r="N1" s="18"/>
      <c r="O1" s="18"/>
      <c r="P1" s="18"/>
      <c r="Q1" s="19" t="s">
        <v>0</v>
      </c>
      <c r="R1" s="18"/>
      <c r="S1" s="18"/>
      <c r="T1" s="18"/>
      <c r="U1" s="18"/>
      <c r="V1" s="18"/>
      <c r="W1" s="18"/>
      <c r="X1" s="18"/>
      <c r="Y1" s="18"/>
      <c r="Z1" s="18"/>
    </row>
    <row r="2" spans="1:26" ht="15.75">
      <c r="A2" s="18"/>
      <c r="B2" s="18"/>
      <c r="C2" s="106"/>
      <c r="D2" s="123" t="s">
        <v>82</v>
      </c>
      <c r="E2" s="123"/>
      <c r="F2" s="108">
        <v>200</v>
      </c>
      <c r="G2" s="108" t="s">
        <v>52</v>
      </c>
      <c r="H2" s="110"/>
      <c r="K2" s="18"/>
      <c r="L2" s="18"/>
      <c r="M2" s="18"/>
      <c r="N2" s="18"/>
      <c r="O2" s="18"/>
      <c r="P2" s="18"/>
      <c r="Q2" s="19" t="s">
        <v>20</v>
      </c>
      <c r="R2" s="18"/>
      <c r="S2" s="18"/>
      <c r="T2" s="18"/>
      <c r="U2" s="18"/>
      <c r="V2" s="18"/>
      <c r="W2" s="18"/>
      <c r="X2" s="18"/>
      <c r="Y2" s="18"/>
      <c r="Z2" s="18"/>
    </row>
    <row r="3" spans="1:26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20" t="s">
        <v>2</v>
      </c>
      <c r="R3" s="18"/>
      <c r="S3" s="18"/>
      <c r="T3" s="18"/>
      <c r="U3" s="18"/>
      <c r="V3" s="18"/>
      <c r="W3" s="18"/>
      <c r="X3" s="18"/>
      <c r="Y3" s="18"/>
      <c r="Z3" s="18"/>
    </row>
    <row r="4" spans="1:26" ht="15" customHeight="1">
      <c r="A4" s="127" t="s">
        <v>74</v>
      </c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127"/>
      <c r="Q4" s="127"/>
      <c r="R4" s="127"/>
      <c r="S4" s="127"/>
      <c r="T4" s="127"/>
      <c r="U4" s="127"/>
      <c r="V4" s="127"/>
      <c r="W4" s="127"/>
      <c r="X4" s="127"/>
      <c r="Y4" s="127"/>
      <c r="Z4" s="127"/>
    </row>
    <row r="5" spans="1:26" ht="15.75" customHeight="1" thickBot="1">
      <c r="A5" s="127"/>
      <c r="B5" s="127"/>
      <c r="C5" s="127"/>
      <c r="D5" s="127"/>
      <c r="E5" s="127"/>
      <c r="F5" s="127"/>
      <c r="G5" s="127"/>
      <c r="H5" s="127"/>
      <c r="I5" s="127"/>
      <c r="J5" s="127"/>
      <c r="K5" s="127"/>
      <c r="L5" s="127"/>
      <c r="M5" s="127"/>
      <c r="N5" s="127"/>
      <c r="O5" s="127"/>
      <c r="P5" s="127"/>
      <c r="Q5" s="127"/>
      <c r="R5" s="127"/>
      <c r="S5" s="127"/>
      <c r="T5" s="127"/>
      <c r="U5" s="127"/>
      <c r="V5" s="127"/>
      <c r="W5" s="127"/>
      <c r="X5" s="127"/>
      <c r="Y5" s="127"/>
      <c r="Z5" s="127"/>
    </row>
    <row r="6" spans="1:26" ht="43.5" customHeight="1" thickBot="1">
      <c r="A6" s="14" t="s">
        <v>3</v>
      </c>
      <c r="B6" s="15" t="s">
        <v>50</v>
      </c>
      <c r="C6" s="15" t="s">
        <v>76</v>
      </c>
      <c r="D6" s="15" t="s">
        <v>26</v>
      </c>
      <c r="E6" s="15" t="s">
        <v>77</v>
      </c>
      <c r="F6" s="15" t="s">
        <v>78</v>
      </c>
      <c r="G6" s="15" t="s">
        <v>87</v>
      </c>
      <c r="H6" s="15" t="s">
        <v>88</v>
      </c>
      <c r="I6" s="15" t="s">
        <v>89</v>
      </c>
      <c r="J6" s="15" t="s">
        <v>90</v>
      </c>
      <c r="K6" s="15" t="s">
        <v>91</v>
      </c>
      <c r="L6" s="16" t="s">
        <v>43</v>
      </c>
    </row>
    <row r="7" spans="1:26" s="11" customFormat="1" ht="27.75" customHeight="1" thickBot="1">
      <c r="A7" s="98" t="s">
        <v>92</v>
      </c>
      <c r="B7" s="102"/>
      <c r="C7" s="103"/>
      <c r="D7" s="111"/>
      <c r="E7" s="111"/>
      <c r="F7" s="104"/>
      <c r="G7" s="107">
        <v>0.3</v>
      </c>
      <c r="H7" s="105">
        <v>0.4</v>
      </c>
      <c r="I7" s="105">
        <v>0.6</v>
      </c>
      <c r="J7" s="105">
        <v>0.75</v>
      </c>
      <c r="K7" s="105">
        <v>0.7</v>
      </c>
      <c r="L7" s="85"/>
    </row>
    <row r="8" spans="1:26" ht="27.75" customHeight="1">
      <c r="A8" s="78" t="s">
        <v>85</v>
      </c>
      <c r="B8" s="96">
        <f>SUM(TG.08_21!B9:E9)</f>
        <v>58.931996276077612</v>
      </c>
      <c r="C8" s="96">
        <f>SUM(TG.09_21!B9:E9)</f>
        <v>140.14854400515623</v>
      </c>
      <c r="D8" s="79"/>
      <c r="E8" s="79"/>
      <c r="F8" s="80"/>
      <c r="G8" s="115">
        <f>+B8/$F$1</f>
        <v>0.24554998448365672</v>
      </c>
      <c r="H8" s="115">
        <f>+C8/$F$1</f>
        <v>0.58395226668815092</v>
      </c>
      <c r="I8" s="116"/>
      <c r="J8" s="117"/>
      <c r="K8" s="117"/>
      <c r="L8" s="81"/>
    </row>
    <row r="9" spans="1:26" ht="27.75" customHeight="1">
      <c r="A9" s="82" t="s">
        <v>86</v>
      </c>
      <c r="B9" s="97">
        <f>+SUM(TG.08_21!B10:E11)</f>
        <v>43.69732021130001</v>
      </c>
      <c r="C9" s="97">
        <f>SUM(TG.09_21!B10:E11)</f>
        <v>69.668939047999999</v>
      </c>
      <c r="D9" s="83"/>
      <c r="E9" s="83"/>
      <c r="F9" s="84"/>
      <c r="G9" s="118">
        <f>+B9/$F$2</f>
        <v>0.21848660105650006</v>
      </c>
      <c r="H9" s="118">
        <f>+C9/$F$2</f>
        <v>0.34834469524</v>
      </c>
      <c r="I9" s="119"/>
      <c r="J9" s="119"/>
      <c r="K9" s="119"/>
      <c r="L9" s="85"/>
    </row>
    <row r="10" spans="1:26" s="11" customFormat="1" ht="27.75" customHeight="1">
      <c r="A10" s="98" t="s">
        <v>75</v>
      </c>
      <c r="B10" s="99">
        <f>SUM(B8:B9)</f>
        <v>102.62931648737762</v>
      </c>
      <c r="C10" s="99">
        <f>SUM(C8:C9)</f>
        <v>209.81748305315622</v>
      </c>
      <c r="D10" s="100"/>
      <c r="E10" s="100"/>
      <c r="F10" s="101"/>
      <c r="G10" s="120">
        <f>+B10/SUM($F$1:$F$2)</f>
        <v>0.23324844656222188</v>
      </c>
      <c r="H10" s="120">
        <f>+C10/SUM($F$1:$F$2)</f>
        <v>0.47685791602990052</v>
      </c>
      <c r="I10" s="121"/>
      <c r="J10" s="121"/>
      <c r="K10" s="121"/>
      <c r="L10" s="85"/>
    </row>
    <row r="11" spans="1:26">
      <c r="A11" s="21"/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</row>
    <row r="12" spans="1:26">
      <c r="A12" s="21"/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</row>
    <row r="13" spans="1:26">
      <c r="A13" s="18"/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21"/>
      <c r="V13" s="21"/>
      <c r="W13" s="18"/>
      <c r="X13" s="18"/>
      <c r="Y13" s="18"/>
      <c r="Z13" s="18"/>
    </row>
    <row r="14" spans="1:26">
      <c r="A14" s="18"/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21"/>
      <c r="V14" s="21"/>
      <c r="W14" s="18"/>
      <c r="X14" s="18"/>
      <c r="Y14" s="18"/>
      <c r="Z14" s="18"/>
    </row>
    <row r="15" spans="1:26">
      <c r="A15" s="18"/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21"/>
      <c r="V15" s="21"/>
      <c r="W15" s="18"/>
      <c r="X15" s="18"/>
      <c r="Y15" s="18"/>
      <c r="Z15" s="18"/>
    </row>
    <row r="16" spans="1:26" s="11" customFormat="1">
      <c r="A16" s="18"/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21"/>
      <c r="V16" s="21"/>
      <c r="W16" s="18"/>
      <c r="X16" s="18"/>
      <c r="Y16" s="18"/>
      <c r="Z16" s="18"/>
    </row>
    <row r="17" spans="1:26" s="11" customFormat="1">
      <c r="A17" s="18"/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21"/>
      <c r="V17" s="21"/>
      <c r="W17" s="18"/>
      <c r="X17" s="18"/>
      <c r="Y17" s="18"/>
      <c r="Z17" s="18"/>
    </row>
    <row r="18" spans="1:26" s="11" customFormat="1">
      <c r="A18" s="18"/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21"/>
      <c r="V18" s="21"/>
      <c r="W18" s="18"/>
      <c r="X18" s="18"/>
      <c r="Y18" s="18"/>
      <c r="Z18" s="18"/>
    </row>
    <row r="19" spans="1:26" s="11" customFormat="1">
      <c r="A19" s="18"/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21"/>
      <c r="W19" s="18"/>
      <c r="X19" s="18"/>
      <c r="Y19" s="18"/>
      <c r="Z19" s="18"/>
    </row>
    <row r="20" spans="1:26" s="11" customFormat="1">
      <c r="A20" s="18"/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21"/>
      <c r="W20" s="18"/>
      <c r="X20" s="18"/>
      <c r="Y20" s="18"/>
      <c r="Z20" s="18"/>
    </row>
    <row r="21" spans="1:26">
      <c r="A21" s="18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21"/>
      <c r="W21" s="18"/>
      <c r="X21" s="18"/>
      <c r="Y21" s="18"/>
      <c r="Z21" s="18"/>
    </row>
    <row r="22" spans="1:26">
      <c r="A22" s="18"/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21"/>
      <c r="W22" s="18"/>
      <c r="X22" s="18"/>
      <c r="Y22" s="18"/>
      <c r="Z22" s="18"/>
    </row>
    <row r="23" spans="1:26">
      <c r="A23" s="18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21"/>
      <c r="V23" s="18"/>
      <c r="W23" s="18"/>
      <c r="X23" s="18"/>
      <c r="Y23" s="18"/>
      <c r="Z23" s="18"/>
    </row>
    <row r="24" spans="1:26">
      <c r="A24" s="18"/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</row>
    <row r="25" spans="1:26">
      <c r="A25" s="18"/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</row>
    <row r="26" spans="1:26">
      <c r="A26" s="18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</row>
    <row r="27" spans="1:26">
      <c r="A27" s="18"/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</row>
    <row r="28" spans="1:26">
      <c r="A28" s="18"/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</row>
    <row r="29" spans="1:26">
      <c r="A29" s="18"/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</row>
    <row r="30" spans="1:26">
      <c r="A30" s="18"/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</row>
    <row r="31" spans="1:26">
      <c r="A31" s="22" t="s">
        <v>27</v>
      </c>
      <c r="B31" s="11"/>
      <c r="C31" s="23"/>
      <c r="D31" s="11"/>
      <c r="E31" s="11"/>
      <c r="F31" s="11"/>
      <c r="G31" s="11"/>
      <c r="H31" s="11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</row>
    <row r="32" spans="1:26">
      <c r="A32" s="11"/>
      <c r="B32" s="11"/>
      <c r="C32" s="23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</row>
    <row r="33" spans="1:26">
      <c r="A33" s="24"/>
      <c r="B33" s="25" t="s">
        <v>28</v>
      </c>
      <c r="C33" s="137" t="s">
        <v>29</v>
      </c>
      <c r="D33" s="137"/>
      <c r="E33" s="128" t="s">
        <v>30</v>
      </c>
      <c r="F33" s="129"/>
      <c r="G33" s="129"/>
      <c r="H33" s="129"/>
      <c r="I33" s="129"/>
      <c r="J33" s="129"/>
      <c r="K33" s="129"/>
      <c r="L33" s="129"/>
      <c r="M33" s="129"/>
      <c r="N33" s="129"/>
      <c r="O33" s="129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</row>
    <row r="34" spans="1:26">
      <c r="A34" s="11"/>
      <c r="B34" s="26">
        <v>1</v>
      </c>
      <c r="C34" s="138" t="s">
        <v>80</v>
      </c>
      <c r="D34" s="138"/>
      <c r="E34" s="130" t="s">
        <v>109</v>
      </c>
      <c r="F34" s="131"/>
      <c r="G34" s="131"/>
      <c r="H34" s="131"/>
      <c r="I34" s="131"/>
      <c r="J34" s="131"/>
      <c r="K34" s="131"/>
      <c r="L34" s="131"/>
      <c r="M34" s="131"/>
      <c r="N34" s="131"/>
      <c r="O34" s="132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</row>
    <row r="35" spans="1:26">
      <c r="A35" s="11"/>
      <c r="B35" s="26">
        <v>2</v>
      </c>
      <c r="C35" s="138"/>
      <c r="D35" s="138"/>
      <c r="E35" s="124"/>
      <c r="F35" s="125"/>
      <c r="G35" s="125"/>
      <c r="H35" s="125"/>
      <c r="I35" s="125"/>
      <c r="J35" s="125"/>
      <c r="K35" s="125"/>
      <c r="L35" s="125"/>
      <c r="M35" s="125"/>
      <c r="N35" s="125"/>
      <c r="O35" s="126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</row>
    <row r="36" spans="1:26">
      <c r="A36" s="11"/>
      <c r="B36" s="35">
        <v>3</v>
      </c>
      <c r="C36" s="139"/>
      <c r="D36" s="140"/>
      <c r="E36" s="124"/>
      <c r="F36" s="125"/>
      <c r="G36" s="125"/>
      <c r="H36" s="125"/>
      <c r="I36" s="125"/>
      <c r="J36" s="125"/>
      <c r="K36" s="125"/>
      <c r="L36" s="125"/>
      <c r="M36" s="125"/>
      <c r="N36" s="125"/>
      <c r="O36" s="126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</row>
    <row r="37" spans="1:26">
      <c r="A37" s="11"/>
      <c r="B37" s="1"/>
      <c r="C37" s="138"/>
      <c r="D37" s="138"/>
      <c r="E37" s="124"/>
      <c r="F37" s="125"/>
      <c r="G37" s="125"/>
      <c r="H37" s="125"/>
      <c r="I37" s="125"/>
      <c r="J37" s="125"/>
      <c r="K37" s="125"/>
      <c r="L37" s="125"/>
      <c r="M37" s="125"/>
      <c r="N37" s="125"/>
      <c r="O37" s="126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</row>
    <row r="38" spans="1:26">
      <c r="A38" s="22" t="s">
        <v>31</v>
      </c>
      <c r="B38" s="11"/>
      <c r="C38" s="23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</row>
    <row r="39" spans="1:26">
      <c r="A39" s="11"/>
      <c r="B39" s="11"/>
      <c r="C39" s="23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</row>
    <row r="40" spans="1:26">
      <c r="A40" s="27"/>
      <c r="B40" s="25" t="s">
        <v>28</v>
      </c>
      <c r="C40" s="25" t="s">
        <v>32</v>
      </c>
      <c r="D40" s="25" t="s">
        <v>33</v>
      </c>
      <c r="E40" s="25" t="s">
        <v>34</v>
      </c>
      <c r="F40" s="25" t="s">
        <v>35</v>
      </c>
      <c r="G40" s="25" t="s">
        <v>36</v>
      </c>
      <c r="H40" s="25" t="s">
        <v>37</v>
      </c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</row>
    <row r="41" spans="1:26">
      <c r="A41" s="28"/>
      <c r="B41" s="133">
        <v>1</v>
      </c>
      <c r="C41" s="135"/>
      <c r="D41" s="29"/>
      <c r="E41" s="30"/>
      <c r="F41" s="30"/>
      <c r="G41" s="31"/>
      <c r="H41" s="32"/>
    </row>
    <row r="42" spans="1:26">
      <c r="A42" s="33"/>
      <c r="B42" s="134"/>
      <c r="C42" s="136"/>
      <c r="D42" s="34"/>
      <c r="E42" s="35"/>
      <c r="F42" s="35"/>
      <c r="G42" s="36"/>
      <c r="H42" s="35"/>
    </row>
    <row r="43" spans="1:26" ht="15.75">
      <c r="A43" s="11"/>
      <c r="B43" s="26">
        <v>2</v>
      </c>
      <c r="C43" s="41"/>
      <c r="D43" s="38"/>
      <c r="E43" s="38"/>
      <c r="F43" s="38"/>
      <c r="G43" s="38"/>
      <c r="H43" s="38" t="s">
        <v>38</v>
      </c>
    </row>
    <row r="44" spans="1:26" s="24" customFormat="1" ht="15.75">
      <c r="B44" s="35">
        <v>3</v>
      </c>
      <c r="C44" s="45"/>
      <c r="D44" s="44"/>
      <c r="E44" s="44"/>
      <c r="F44" s="44"/>
      <c r="G44" s="44"/>
      <c r="H44" s="44" t="s">
        <v>38</v>
      </c>
    </row>
    <row r="45" spans="1:26">
      <c r="A45" s="11"/>
      <c r="B45" s="1"/>
      <c r="C45" s="26"/>
      <c r="D45" s="1"/>
      <c r="E45" s="1"/>
      <c r="F45" s="1"/>
      <c r="G45" s="1"/>
      <c r="H45" s="1"/>
    </row>
  </sheetData>
  <mergeCells count="15">
    <mergeCell ref="B41:B42"/>
    <mergeCell ref="C41:C42"/>
    <mergeCell ref="C33:D33"/>
    <mergeCell ref="C34:D34"/>
    <mergeCell ref="C35:D35"/>
    <mergeCell ref="C36:D36"/>
    <mergeCell ref="C37:D37"/>
    <mergeCell ref="D1:E1"/>
    <mergeCell ref="D2:E2"/>
    <mergeCell ref="E35:O35"/>
    <mergeCell ref="E36:O36"/>
    <mergeCell ref="E37:O37"/>
    <mergeCell ref="A4:Z5"/>
    <mergeCell ref="E33:O33"/>
    <mergeCell ref="E34:O34"/>
  </mergeCells>
  <pageMargins left="0.15748031496062992" right="0.15748031496062992" top="0.11811023622047245" bottom="0.15748031496062992" header="0.11811023622047245" footer="0.15748031496062992"/>
  <pageSetup paperSize="9" scale="4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K49"/>
  <sheetViews>
    <sheetView view="pageBreakPreview" zoomScale="89" zoomScaleSheetLayoutView="89" workbookViewId="0">
      <selection activeCell="A6" sqref="A6:E11"/>
    </sheetView>
  </sheetViews>
  <sheetFormatPr baseColWidth="10" defaultRowHeight="15"/>
  <cols>
    <col min="1" max="1" width="20.5703125" style="11" customWidth="1"/>
    <col min="2" max="2" width="19.7109375" style="11" bestFit="1" customWidth="1"/>
    <col min="3" max="3" width="31.5703125" style="11" customWidth="1"/>
    <col min="4" max="5" width="19.7109375" style="11" bestFit="1" customWidth="1"/>
    <col min="6" max="6" width="15.140625" style="11" customWidth="1"/>
    <col min="7" max="7" width="11.42578125" style="11"/>
    <col min="8" max="8" width="20.42578125" style="11" customWidth="1"/>
    <col min="9" max="10" width="11.5703125" style="11" customWidth="1"/>
    <col min="11" max="11" width="12.7109375" style="11" bestFit="1" customWidth="1"/>
    <col min="12" max="16384" width="11.42578125" style="11"/>
  </cols>
  <sheetData>
    <row r="1" spans="1:11">
      <c r="A1" s="147" t="s">
        <v>16</v>
      </c>
      <c r="B1" s="147"/>
      <c r="C1" s="147"/>
      <c r="D1" s="147"/>
      <c r="E1" s="147"/>
      <c r="F1" s="147"/>
      <c r="G1" s="147"/>
      <c r="H1" s="147"/>
      <c r="I1" s="147"/>
      <c r="J1" s="87"/>
    </row>
    <row r="2" spans="1:11">
      <c r="A2" s="37"/>
      <c r="B2" s="37"/>
      <c r="C2" s="37"/>
      <c r="D2" s="37"/>
      <c r="E2" s="37"/>
      <c r="F2" s="37"/>
      <c r="G2" s="37"/>
      <c r="H2" s="10" t="s">
        <v>0</v>
      </c>
      <c r="I2" s="37"/>
      <c r="J2" s="37"/>
    </row>
    <row r="3" spans="1:11">
      <c r="A3" s="37"/>
      <c r="B3" s="71" t="s">
        <v>51</v>
      </c>
      <c r="C3" s="71" t="s">
        <v>53</v>
      </c>
      <c r="D3" s="72">
        <f>240/4</f>
        <v>60</v>
      </c>
      <c r="E3" s="72" t="s">
        <v>83</v>
      </c>
      <c r="F3" s="37"/>
      <c r="G3" s="37"/>
      <c r="H3" s="10" t="s">
        <v>1</v>
      </c>
      <c r="I3" s="37"/>
      <c r="J3" s="37"/>
    </row>
    <row r="4" spans="1:11">
      <c r="A4" s="37"/>
      <c r="B4" s="72"/>
      <c r="C4" s="88" t="s">
        <v>82</v>
      </c>
      <c r="D4" s="72">
        <f>200/4</f>
        <v>50</v>
      </c>
      <c r="E4" s="72" t="s">
        <v>83</v>
      </c>
      <c r="F4" s="37"/>
      <c r="G4" s="37"/>
      <c r="H4" s="10" t="s">
        <v>2</v>
      </c>
      <c r="I4" s="37"/>
      <c r="J4" s="37"/>
    </row>
    <row r="5" spans="1:11">
      <c r="A5" s="37"/>
      <c r="B5" s="72"/>
      <c r="C5" s="88"/>
      <c r="D5" s="72"/>
      <c r="E5" s="72"/>
      <c r="F5" s="37"/>
      <c r="G5" s="37"/>
      <c r="H5" s="10"/>
      <c r="I5" s="37"/>
      <c r="J5" s="37"/>
    </row>
    <row r="6" spans="1:11">
      <c r="A6" s="64" t="s">
        <v>24</v>
      </c>
      <c r="B6" s="90" t="s">
        <v>73</v>
      </c>
      <c r="C6" s="89"/>
      <c r="D6" s="37"/>
      <c r="E6" s="37"/>
      <c r="F6" s="37"/>
      <c r="G6" s="37"/>
      <c r="H6" s="37"/>
      <c r="I6" s="37"/>
      <c r="J6" s="37"/>
    </row>
    <row r="7" spans="1:11">
      <c r="A7" s="37"/>
      <c r="B7" s="37"/>
      <c r="C7" s="37"/>
      <c r="D7" s="37"/>
      <c r="E7" s="37"/>
      <c r="F7" s="10"/>
      <c r="G7" s="37"/>
      <c r="H7" s="37"/>
      <c r="I7" s="37"/>
      <c r="J7" s="37"/>
    </row>
    <row r="8" spans="1:11">
      <c r="A8" s="60" t="s">
        <v>3</v>
      </c>
      <c r="B8" s="60" t="s">
        <v>54</v>
      </c>
      <c r="C8" s="60" t="s">
        <v>55</v>
      </c>
      <c r="D8" s="60" t="s">
        <v>56</v>
      </c>
      <c r="E8" s="60" t="s">
        <v>57</v>
      </c>
      <c r="F8" s="61" t="s">
        <v>58</v>
      </c>
      <c r="G8" s="61" t="s">
        <v>59</v>
      </c>
      <c r="H8" s="61" t="s">
        <v>60</v>
      </c>
      <c r="I8" s="61" t="s">
        <v>61</v>
      </c>
      <c r="J8" s="61" t="s">
        <v>62</v>
      </c>
      <c r="K8" s="61" t="s">
        <v>79</v>
      </c>
    </row>
    <row r="9" spans="1:11" ht="18" customHeight="1">
      <c r="A9" s="73" t="s">
        <v>12</v>
      </c>
      <c r="B9" s="94">
        <v>1.95</v>
      </c>
      <c r="C9" s="94">
        <v>7.06</v>
      </c>
      <c r="D9" s="94">
        <v>14.59</v>
      </c>
      <c r="E9" s="94">
        <v>35.331996276077611</v>
      </c>
      <c r="F9" s="93">
        <f>+B9/$D$3</f>
        <v>3.2500000000000001E-2</v>
      </c>
      <c r="G9" s="93">
        <f t="shared" ref="G9:H9" si="0">+C9/$D$3</f>
        <v>0.11766666666666666</v>
      </c>
      <c r="H9" s="93">
        <f t="shared" si="0"/>
        <v>0.24316666666666667</v>
      </c>
      <c r="I9" s="93">
        <f>+E9/$D$3</f>
        <v>0.58886660460129348</v>
      </c>
      <c r="J9" s="93">
        <f>+SUM(B9:E9)/($D$3*4)</f>
        <v>0.24554998448365672</v>
      </c>
      <c r="K9" s="144">
        <f>+SUM(B9:E11)/(SUM(D3:D4)*4)</f>
        <v>0.23324844656222188</v>
      </c>
    </row>
    <row r="10" spans="1:11" ht="18" customHeight="1">
      <c r="A10" s="150" t="s">
        <v>84</v>
      </c>
      <c r="B10" s="95">
        <v>1.4161311360000002</v>
      </c>
      <c r="C10" s="95">
        <v>4.3124557173999998</v>
      </c>
      <c r="D10" s="95">
        <v>14.8641680976</v>
      </c>
      <c r="E10" s="95">
        <v>18.383177792800002</v>
      </c>
      <c r="F10" s="148">
        <f>(B10+B11)/$D$4</f>
        <v>3.5795002320000005E-2</v>
      </c>
      <c r="G10" s="148">
        <f t="shared" ref="G10:I10" si="1">(C10+C11)/$D$4</f>
        <v>9.2271496477999995E-2</v>
      </c>
      <c r="H10" s="148">
        <f t="shared" si="1"/>
        <v>0.32784895279199999</v>
      </c>
      <c r="I10" s="148">
        <f t="shared" si="1"/>
        <v>0.41803095263599999</v>
      </c>
      <c r="J10" s="148">
        <f>SUM(B10:E11)/($D$4*4)</f>
        <v>0.21848660105650006</v>
      </c>
      <c r="K10" s="145"/>
    </row>
    <row r="11" spans="1:11" ht="18" customHeight="1">
      <c r="A11" s="151"/>
      <c r="B11" s="95">
        <v>0.37361898000000004</v>
      </c>
      <c r="C11" s="95">
        <v>0.30111910650000007</v>
      </c>
      <c r="D11" s="95">
        <v>1.5282795419999999</v>
      </c>
      <c r="E11" s="95">
        <v>2.518369839</v>
      </c>
      <c r="F11" s="149"/>
      <c r="G11" s="149"/>
      <c r="H11" s="149"/>
      <c r="I11" s="149"/>
      <c r="J11" s="149"/>
      <c r="K11" s="146"/>
    </row>
    <row r="12" spans="1:11" ht="18" customHeight="1">
      <c r="A12" s="69"/>
      <c r="B12" s="74"/>
      <c r="C12" s="74"/>
      <c r="D12" s="74"/>
      <c r="E12" s="74"/>
      <c r="F12" s="75"/>
      <c r="G12" s="75"/>
      <c r="H12" s="75"/>
      <c r="I12" s="75"/>
      <c r="J12" s="75"/>
      <c r="K12" s="75"/>
    </row>
    <row r="13" spans="1:11" ht="18" customHeight="1">
      <c r="A13" s="63"/>
      <c r="B13" s="3"/>
      <c r="C13" s="67"/>
      <c r="D13" s="3"/>
      <c r="E13" s="46"/>
      <c r="F13" s="62"/>
      <c r="G13" s="62"/>
      <c r="H13" s="62"/>
      <c r="I13" s="62"/>
      <c r="J13" s="62"/>
      <c r="K13" s="62"/>
    </row>
    <row r="14" spans="1:11" ht="18" customHeight="1">
      <c r="A14" s="63"/>
      <c r="B14" s="3"/>
      <c r="C14" s="67"/>
      <c r="D14" s="3"/>
      <c r="E14" s="46"/>
      <c r="F14" s="62"/>
      <c r="G14" s="62"/>
      <c r="H14" s="62"/>
      <c r="I14" s="62"/>
      <c r="J14" s="62"/>
      <c r="K14" s="62"/>
    </row>
    <row r="15" spans="1:11" ht="18" customHeight="1">
      <c r="A15" s="69"/>
      <c r="B15" s="74"/>
      <c r="C15" s="70"/>
      <c r="D15" s="74"/>
      <c r="E15" s="70"/>
      <c r="F15" s="75"/>
      <c r="G15" s="75"/>
      <c r="H15" s="75"/>
      <c r="I15" s="75"/>
      <c r="J15" s="75"/>
      <c r="K15" s="75"/>
    </row>
    <row r="16" spans="1:11" ht="18" customHeight="1">
      <c r="A16" s="63"/>
      <c r="B16" s="3"/>
      <c r="C16" s="76"/>
      <c r="D16" s="3"/>
      <c r="E16" s="46"/>
      <c r="F16" s="62"/>
      <c r="G16" s="62"/>
      <c r="H16" s="62"/>
      <c r="I16" s="62"/>
      <c r="J16" s="62"/>
      <c r="K16" s="62"/>
    </row>
    <row r="17" spans="1:10">
      <c r="A17" s="59"/>
      <c r="B17" s="59"/>
      <c r="C17" s="59"/>
      <c r="D17" s="59"/>
      <c r="E17" s="59"/>
      <c r="F17" s="59"/>
      <c r="G17" s="59"/>
      <c r="H17" s="59"/>
      <c r="I17" s="59"/>
      <c r="J17" s="59"/>
    </row>
    <row r="18" spans="1:10">
      <c r="A18" s="59"/>
      <c r="B18" s="59"/>
      <c r="C18" s="59"/>
      <c r="D18" s="59"/>
      <c r="E18" s="59"/>
      <c r="F18" s="59"/>
      <c r="G18" s="59"/>
      <c r="H18" s="59"/>
      <c r="I18" s="59"/>
      <c r="J18" s="59"/>
    </row>
    <row r="19" spans="1:10">
      <c r="A19" s="59"/>
      <c r="B19" s="59"/>
      <c r="C19" s="59"/>
      <c r="D19" s="59"/>
      <c r="E19" s="59"/>
      <c r="F19" s="59"/>
      <c r="G19" s="59"/>
      <c r="H19" s="59"/>
      <c r="I19" s="59"/>
      <c r="J19" s="59"/>
    </row>
    <row r="32" spans="1:10" ht="15.75" thickBot="1"/>
    <row r="33" spans="1:8" ht="15.75" thickBot="1">
      <c r="A33" s="22" t="s">
        <v>27</v>
      </c>
      <c r="C33" s="23"/>
      <c r="E33" s="48"/>
      <c r="F33" s="48"/>
      <c r="G33" s="48"/>
    </row>
    <row r="34" spans="1:8">
      <c r="C34" s="23"/>
      <c r="E34" s="65"/>
    </row>
    <row r="35" spans="1:8">
      <c r="A35" s="24"/>
      <c r="B35" s="68" t="s">
        <v>28</v>
      </c>
      <c r="C35" s="68" t="s">
        <v>39</v>
      </c>
      <c r="D35" s="137" t="s">
        <v>30</v>
      </c>
      <c r="E35" s="137"/>
      <c r="F35" s="137"/>
      <c r="G35" s="24"/>
      <c r="H35" s="24"/>
    </row>
    <row r="36" spans="1:8" ht="46.5" customHeight="1">
      <c r="B36" s="86">
        <v>1</v>
      </c>
      <c r="C36" s="86" t="s">
        <v>65</v>
      </c>
      <c r="D36" s="141" t="s">
        <v>63</v>
      </c>
      <c r="E36" s="142"/>
      <c r="F36" s="143"/>
    </row>
    <row r="37" spans="1:8" ht="18" customHeight="1">
      <c r="B37" s="86">
        <v>2</v>
      </c>
      <c r="C37" s="86" t="s">
        <v>66</v>
      </c>
      <c r="D37" s="141" t="s">
        <v>64</v>
      </c>
      <c r="E37" s="142"/>
      <c r="F37" s="143"/>
    </row>
    <row r="38" spans="1:8">
      <c r="B38" s="113">
        <v>3</v>
      </c>
      <c r="C38" s="113" t="s">
        <v>67</v>
      </c>
      <c r="D38" s="141" t="s">
        <v>64</v>
      </c>
      <c r="E38" s="142"/>
      <c r="F38" s="143"/>
    </row>
    <row r="39" spans="1:8">
      <c r="B39" s="113"/>
      <c r="C39" s="113"/>
      <c r="D39" s="141"/>
      <c r="E39" s="142"/>
      <c r="F39" s="143"/>
    </row>
    <row r="40" spans="1:8">
      <c r="C40" s="23"/>
      <c r="E40" s="66"/>
    </row>
    <row r="41" spans="1:8">
      <c r="C41" s="23"/>
    </row>
    <row r="42" spans="1:8">
      <c r="C42" s="23"/>
    </row>
    <row r="43" spans="1:8">
      <c r="A43" s="22" t="s">
        <v>31</v>
      </c>
      <c r="C43" s="23"/>
    </row>
    <row r="44" spans="1:8">
      <c r="C44" s="23"/>
    </row>
    <row r="45" spans="1:8">
      <c r="A45" s="27"/>
      <c r="B45" s="68" t="s">
        <v>28</v>
      </c>
      <c r="C45" s="68" t="s">
        <v>32</v>
      </c>
      <c r="D45" s="68" t="s">
        <v>33</v>
      </c>
      <c r="E45" s="68" t="s">
        <v>34</v>
      </c>
      <c r="F45" s="68" t="s">
        <v>35</v>
      </c>
      <c r="G45" s="68" t="s">
        <v>36</v>
      </c>
      <c r="H45" s="68" t="s">
        <v>37</v>
      </c>
    </row>
    <row r="46" spans="1:8" ht="51">
      <c r="A46" s="28"/>
      <c r="B46" s="86" t="s">
        <v>65</v>
      </c>
      <c r="C46" s="39" t="s">
        <v>63</v>
      </c>
      <c r="D46" s="114" t="s">
        <v>69</v>
      </c>
      <c r="E46" s="114" t="s">
        <v>68</v>
      </c>
      <c r="F46" s="114" t="s">
        <v>107</v>
      </c>
      <c r="G46" s="114" t="s">
        <v>72</v>
      </c>
      <c r="H46" s="40"/>
    </row>
    <row r="47" spans="1:8" ht="45">
      <c r="B47" s="86" t="s">
        <v>66</v>
      </c>
      <c r="C47" s="39" t="s">
        <v>71</v>
      </c>
      <c r="D47" s="114" t="s">
        <v>70</v>
      </c>
      <c r="E47" s="114" t="s">
        <v>68</v>
      </c>
      <c r="F47" s="114" t="s">
        <v>107</v>
      </c>
      <c r="G47" s="114" t="s">
        <v>72</v>
      </c>
      <c r="H47" s="44"/>
    </row>
    <row r="48" spans="1:8" ht="45">
      <c r="B48" s="86" t="s">
        <v>67</v>
      </c>
      <c r="C48" s="39" t="s">
        <v>71</v>
      </c>
      <c r="D48" s="114" t="s">
        <v>70</v>
      </c>
      <c r="E48" s="114" t="s">
        <v>68</v>
      </c>
      <c r="F48" s="114" t="s">
        <v>107</v>
      </c>
      <c r="G48" s="114" t="s">
        <v>72</v>
      </c>
      <c r="H48" s="77"/>
    </row>
    <row r="49" spans="2:8" ht="27" customHeight="1">
      <c r="B49" s="35"/>
      <c r="C49" s="39"/>
      <c r="D49" s="40"/>
      <c r="E49" s="40"/>
      <c r="F49" s="77"/>
      <c r="G49" s="77"/>
      <c r="H49" s="77"/>
    </row>
  </sheetData>
  <mergeCells count="13">
    <mergeCell ref="D38:F38"/>
    <mergeCell ref="D39:F39"/>
    <mergeCell ref="K9:K11"/>
    <mergeCell ref="A1:I1"/>
    <mergeCell ref="D35:F35"/>
    <mergeCell ref="D36:F36"/>
    <mergeCell ref="D37:F37"/>
    <mergeCell ref="F10:F11"/>
    <mergeCell ref="G10:G11"/>
    <mergeCell ref="H10:H11"/>
    <mergeCell ref="I10:I11"/>
    <mergeCell ref="J10:J11"/>
    <mergeCell ref="A10:A11"/>
  </mergeCells>
  <pageMargins left="0.39370078740157483" right="0.47244094488188981" top="0.74803149606299213" bottom="0.74803149606299213" header="0.31496062992125984" footer="0.31496062992125984"/>
  <pageSetup paperSize="9" scale="48" orientation="portrait" r:id="rId1"/>
  <colBreaks count="1" manualBreakCount="1">
    <brk id="11" max="48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K49"/>
  <sheetViews>
    <sheetView view="pageBreakPreview" zoomScale="89" zoomScaleSheetLayoutView="89" workbookViewId="0">
      <selection activeCell="K12" sqref="K12"/>
    </sheetView>
  </sheetViews>
  <sheetFormatPr baseColWidth="10" defaultRowHeight="15"/>
  <cols>
    <col min="1" max="1" width="20.5703125" style="11" customWidth="1"/>
    <col min="2" max="2" width="19.7109375" style="11" bestFit="1" customWidth="1"/>
    <col min="3" max="3" width="31.5703125" style="11" customWidth="1"/>
    <col min="4" max="5" width="19.7109375" style="11" bestFit="1" customWidth="1"/>
    <col min="6" max="6" width="14.5703125" style="11" customWidth="1"/>
    <col min="7" max="7" width="11.42578125" style="11"/>
    <col min="8" max="8" width="25.140625" style="11" bestFit="1" customWidth="1"/>
    <col min="9" max="10" width="11.5703125" style="11" customWidth="1"/>
    <col min="11" max="11" width="12.140625" style="11" customWidth="1"/>
    <col min="12" max="16384" width="11.42578125" style="11"/>
  </cols>
  <sheetData>
    <row r="1" spans="1:11">
      <c r="A1" s="147" t="s">
        <v>16</v>
      </c>
      <c r="B1" s="147"/>
      <c r="C1" s="147"/>
      <c r="D1" s="147"/>
      <c r="E1" s="147"/>
      <c r="F1" s="147"/>
      <c r="G1" s="147"/>
      <c r="H1" s="147"/>
      <c r="I1" s="147"/>
      <c r="J1" s="92"/>
    </row>
    <row r="2" spans="1:11">
      <c r="A2" s="37"/>
      <c r="B2" s="37"/>
      <c r="C2" s="37"/>
      <c r="D2" s="37"/>
      <c r="E2" s="37"/>
      <c r="F2" s="37"/>
      <c r="G2" s="37"/>
      <c r="H2" s="10" t="s">
        <v>0</v>
      </c>
      <c r="I2" s="37"/>
      <c r="J2" s="37"/>
    </row>
    <row r="3" spans="1:11">
      <c r="A3" s="37"/>
      <c r="B3" s="71" t="s">
        <v>51</v>
      </c>
      <c r="C3" s="71" t="s">
        <v>53</v>
      </c>
      <c r="D3" s="72">
        <f>240/4</f>
        <v>60</v>
      </c>
      <c r="E3" s="72" t="s">
        <v>83</v>
      </c>
      <c r="F3" s="37"/>
      <c r="G3" s="37"/>
      <c r="H3" s="10" t="s">
        <v>1</v>
      </c>
      <c r="I3" s="37"/>
      <c r="J3" s="37"/>
    </row>
    <row r="4" spans="1:11">
      <c r="A4" s="37"/>
      <c r="B4" s="72"/>
      <c r="C4" s="88" t="s">
        <v>82</v>
      </c>
      <c r="D4" s="72">
        <f>200/4</f>
        <v>50</v>
      </c>
      <c r="E4" s="72" t="s">
        <v>83</v>
      </c>
      <c r="F4" s="37"/>
      <c r="G4" s="37"/>
      <c r="H4" s="10" t="s">
        <v>2</v>
      </c>
      <c r="I4" s="37"/>
      <c r="J4" s="37"/>
    </row>
    <row r="5" spans="1:11">
      <c r="A5" s="37"/>
      <c r="B5" s="72"/>
      <c r="C5" s="88"/>
      <c r="D5" s="72"/>
      <c r="E5" s="72"/>
      <c r="F5" s="37"/>
      <c r="G5" s="37"/>
      <c r="H5" s="10"/>
      <c r="I5" s="37"/>
      <c r="J5" s="37"/>
    </row>
    <row r="6" spans="1:11">
      <c r="A6" s="64" t="s">
        <v>24</v>
      </c>
      <c r="B6" s="90" t="s">
        <v>81</v>
      </c>
      <c r="C6" s="89"/>
      <c r="D6" s="37"/>
      <c r="E6" s="37"/>
      <c r="F6" s="37"/>
      <c r="G6" s="37"/>
      <c r="H6" s="37"/>
      <c r="I6" s="37"/>
      <c r="J6" s="37"/>
    </row>
    <row r="7" spans="1:11">
      <c r="A7" s="37"/>
      <c r="B7" s="37"/>
      <c r="C7" s="37"/>
      <c r="D7" s="37"/>
      <c r="E7" s="37"/>
      <c r="F7" s="10"/>
      <c r="G7" s="37"/>
      <c r="H7" s="37"/>
      <c r="I7" s="37"/>
      <c r="J7" s="37"/>
    </row>
    <row r="8" spans="1:11">
      <c r="A8" s="60" t="s">
        <v>3</v>
      </c>
      <c r="B8" s="60" t="s">
        <v>93</v>
      </c>
      <c r="C8" s="60" t="s">
        <v>94</v>
      </c>
      <c r="D8" s="60" t="s">
        <v>95</v>
      </c>
      <c r="E8" s="60" t="s">
        <v>96</v>
      </c>
      <c r="F8" s="61" t="s">
        <v>97</v>
      </c>
      <c r="G8" s="61" t="s">
        <v>98</v>
      </c>
      <c r="H8" s="61" t="s">
        <v>99</v>
      </c>
      <c r="I8" s="61" t="s">
        <v>100</v>
      </c>
      <c r="J8" s="61" t="s">
        <v>62</v>
      </c>
      <c r="K8" s="61" t="s">
        <v>79</v>
      </c>
    </row>
    <row r="9" spans="1:11" ht="18" customHeight="1">
      <c r="A9" s="73" t="s">
        <v>12</v>
      </c>
      <c r="B9" s="94">
        <v>36.679364590587397</v>
      </c>
      <c r="C9" s="94">
        <v>43.754121571614206</v>
      </c>
      <c r="D9" s="94">
        <v>28.665984727618604</v>
      </c>
      <c r="E9" s="94">
        <v>31.049073115336</v>
      </c>
      <c r="F9" s="93">
        <f>+B9/$D$3</f>
        <v>0.61132274317645663</v>
      </c>
      <c r="G9" s="93">
        <f t="shared" ref="G9:I9" si="0">+C9/$D$3</f>
        <v>0.72923535952690344</v>
      </c>
      <c r="H9" s="93">
        <f t="shared" si="0"/>
        <v>0.47776641212697674</v>
      </c>
      <c r="I9" s="93">
        <f t="shared" si="0"/>
        <v>0.51748455192226672</v>
      </c>
      <c r="J9" s="93">
        <f>+SUM(B9:E9)/($D$3*4)</f>
        <v>0.58395226668815092</v>
      </c>
      <c r="K9" s="144">
        <f>+SUM(B9:E11)/(SUM(D3:D4)*4)</f>
        <v>0.47685791602990057</v>
      </c>
    </row>
    <row r="10" spans="1:11" ht="18" customHeight="1">
      <c r="A10" s="150" t="s">
        <v>84</v>
      </c>
      <c r="B10" s="95">
        <v>12.5590041044</v>
      </c>
      <c r="C10" s="95">
        <v>17.224623130600001</v>
      </c>
      <c r="D10" s="95">
        <v>22.326275599799999</v>
      </c>
      <c r="E10" s="95">
        <v>3.9167576151999999</v>
      </c>
      <c r="F10" s="148">
        <f>(B10+B11)/$D$4</f>
        <v>0.25118008208799997</v>
      </c>
      <c r="G10" s="148">
        <f t="shared" ref="G10:I10" si="1">(C10+C11)/$D$4</f>
        <v>0.55359803457199996</v>
      </c>
      <c r="H10" s="148">
        <f t="shared" si="1"/>
        <v>0.51026551199600001</v>
      </c>
      <c r="I10" s="148">
        <f t="shared" si="1"/>
        <v>7.8335152303999997E-2</v>
      </c>
      <c r="J10" s="148">
        <f>SUM(B10:E11)/($D$4*4)</f>
        <v>0.34834469524</v>
      </c>
      <c r="K10" s="145"/>
    </row>
    <row r="11" spans="1:11" ht="18" customHeight="1">
      <c r="A11" s="151"/>
      <c r="B11" s="95">
        <v>0</v>
      </c>
      <c r="C11" s="95">
        <v>10.455278598000001</v>
      </c>
      <c r="D11" s="95">
        <v>3.1869999999999998</v>
      </c>
      <c r="E11" s="95">
        <v>0</v>
      </c>
      <c r="F11" s="149"/>
      <c r="G11" s="149"/>
      <c r="H11" s="149"/>
      <c r="I11" s="149"/>
      <c r="J11" s="149"/>
      <c r="K11" s="146"/>
    </row>
    <row r="12" spans="1:11" ht="18" customHeight="1">
      <c r="A12" s="69"/>
      <c r="B12" s="74"/>
      <c r="C12" s="74"/>
      <c r="D12" s="74"/>
      <c r="E12" s="74"/>
      <c r="F12" s="75"/>
      <c r="G12" s="75"/>
      <c r="H12" s="75"/>
      <c r="I12" s="75"/>
      <c r="J12" s="75"/>
      <c r="K12" s="75"/>
    </row>
    <row r="13" spans="1:11" ht="18" customHeight="1">
      <c r="A13" s="63"/>
      <c r="B13" s="3"/>
      <c r="C13" s="67"/>
      <c r="D13" s="3"/>
      <c r="E13" s="46"/>
      <c r="F13" s="62"/>
      <c r="G13" s="62"/>
      <c r="H13" s="62"/>
      <c r="I13" s="62"/>
      <c r="J13" s="62"/>
      <c r="K13" s="62"/>
    </row>
    <row r="14" spans="1:11" ht="18" customHeight="1">
      <c r="A14" s="63"/>
      <c r="B14" s="3"/>
      <c r="C14" s="67"/>
      <c r="D14" s="3"/>
      <c r="E14" s="46"/>
      <c r="F14" s="62"/>
      <c r="G14" s="62"/>
      <c r="H14" s="62"/>
      <c r="I14" s="62"/>
      <c r="J14" s="62"/>
      <c r="K14" s="62"/>
    </row>
    <row r="15" spans="1:11" ht="18" customHeight="1">
      <c r="A15" s="69"/>
      <c r="B15" s="74"/>
      <c r="C15" s="70"/>
      <c r="D15" s="74"/>
      <c r="E15" s="70"/>
      <c r="F15" s="75"/>
      <c r="G15" s="75"/>
      <c r="H15" s="75"/>
      <c r="I15" s="75"/>
      <c r="J15" s="75"/>
      <c r="K15" s="75"/>
    </row>
    <row r="16" spans="1:11" ht="18" customHeight="1">
      <c r="A16" s="63"/>
      <c r="B16" s="3"/>
      <c r="C16" s="76"/>
      <c r="D16" s="3"/>
      <c r="E16" s="46"/>
      <c r="F16" s="62"/>
      <c r="G16" s="62"/>
      <c r="H16" s="62"/>
      <c r="I16" s="62"/>
      <c r="J16" s="62"/>
      <c r="K16" s="62"/>
    </row>
    <row r="17" spans="1:10">
      <c r="A17" s="59"/>
      <c r="B17" s="59"/>
      <c r="C17" s="59"/>
      <c r="D17" s="59"/>
      <c r="E17" s="59"/>
      <c r="F17" s="59"/>
      <c r="G17" s="59"/>
      <c r="H17" s="59"/>
      <c r="I17" s="59"/>
      <c r="J17" s="59"/>
    </row>
    <row r="18" spans="1:10">
      <c r="A18" s="59"/>
      <c r="B18" s="59"/>
      <c r="C18" s="59"/>
      <c r="D18" s="59"/>
      <c r="E18" s="59"/>
      <c r="F18" s="59"/>
      <c r="G18" s="59"/>
      <c r="H18" s="59"/>
      <c r="I18" s="59"/>
      <c r="J18" s="59"/>
    </row>
    <row r="19" spans="1:10">
      <c r="A19" s="59"/>
      <c r="B19" s="59"/>
      <c r="C19" s="59"/>
      <c r="D19" s="59"/>
      <c r="E19" s="59"/>
      <c r="F19" s="59"/>
      <c r="G19" s="59"/>
      <c r="H19" s="59"/>
      <c r="I19" s="59"/>
      <c r="J19" s="59"/>
    </row>
    <row r="32" spans="1:10" ht="15.75" thickBot="1"/>
    <row r="33" spans="1:8" ht="15.75" thickBot="1">
      <c r="A33" s="22" t="s">
        <v>27</v>
      </c>
      <c r="C33" s="23"/>
      <c r="E33" s="48"/>
      <c r="F33" s="48"/>
      <c r="G33" s="48"/>
    </row>
    <row r="34" spans="1:8">
      <c r="C34" s="23"/>
      <c r="E34" s="65"/>
    </row>
    <row r="35" spans="1:8">
      <c r="A35" s="24"/>
      <c r="B35" s="91" t="s">
        <v>28</v>
      </c>
      <c r="C35" s="91" t="s">
        <v>39</v>
      </c>
      <c r="D35" s="137" t="s">
        <v>30</v>
      </c>
      <c r="E35" s="137"/>
      <c r="F35" s="137"/>
      <c r="G35" s="24"/>
      <c r="H35" s="24"/>
    </row>
    <row r="36" spans="1:8" ht="25.5" customHeight="1">
      <c r="B36" s="86">
        <v>1</v>
      </c>
      <c r="C36" s="86" t="s">
        <v>101</v>
      </c>
      <c r="D36" s="152" t="s">
        <v>105</v>
      </c>
      <c r="E36" s="153"/>
      <c r="F36" s="154"/>
    </row>
    <row r="37" spans="1:8" ht="18" customHeight="1">
      <c r="B37" s="86">
        <v>2</v>
      </c>
      <c r="C37" s="86" t="s">
        <v>102</v>
      </c>
      <c r="D37" s="152" t="s">
        <v>105</v>
      </c>
      <c r="E37" s="153"/>
      <c r="F37" s="154"/>
    </row>
    <row r="38" spans="1:8">
      <c r="B38" s="86">
        <v>3</v>
      </c>
      <c r="C38" s="113" t="s">
        <v>103</v>
      </c>
      <c r="D38" s="152" t="s">
        <v>105</v>
      </c>
      <c r="E38" s="153"/>
      <c r="F38" s="154"/>
    </row>
    <row r="39" spans="1:8">
      <c r="B39" s="86">
        <v>4</v>
      </c>
      <c r="C39" s="113" t="s">
        <v>104</v>
      </c>
      <c r="D39" s="141"/>
      <c r="E39" s="142"/>
      <c r="F39" s="143"/>
    </row>
    <row r="40" spans="1:8">
      <c r="C40" s="23"/>
      <c r="E40" s="66"/>
    </row>
    <row r="41" spans="1:8">
      <c r="C41" s="23"/>
    </row>
    <row r="42" spans="1:8">
      <c r="C42" s="23"/>
    </row>
    <row r="43" spans="1:8">
      <c r="A43" s="22" t="s">
        <v>31</v>
      </c>
      <c r="C43" s="23"/>
    </row>
    <row r="44" spans="1:8">
      <c r="C44" s="23"/>
    </row>
    <row r="45" spans="1:8">
      <c r="A45" s="27"/>
      <c r="B45" s="91" t="s">
        <v>28</v>
      </c>
      <c r="C45" s="91" t="s">
        <v>32</v>
      </c>
      <c r="D45" s="91" t="s">
        <v>33</v>
      </c>
      <c r="E45" s="91" t="s">
        <v>34</v>
      </c>
      <c r="F45" s="91" t="s">
        <v>35</v>
      </c>
      <c r="G45" s="91" t="s">
        <v>36</v>
      </c>
      <c r="H45" s="91" t="s">
        <v>37</v>
      </c>
    </row>
    <row r="46" spans="1:8" ht="28.5" customHeight="1">
      <c r="A46" s="28"/>
      <c r="B46" s="86" t="s">
        <v>101</v>
      </c>
      <c r="C46" s="39" t="s">
        <v>105</v>
      </c>
      <c r="D46" s="39" t="s">
        <v>106</v>
      </c>
      <c r="E46" s="40" t="s">
        <v>107</v>
      </c>
      <c r="F46" s="40" t="s">
        <v>107</v>
      </c>
      <c r="G46" s="40" t="s">
        <v>108</v>
      </c>
      <c r="H46" s="40"/>
    </row>
    <row r="47" spans="1:8" ht="28.5" customHeight="1">
      <c r="B47" s="86" t="s">
        <v>102</v>
      </c>
      <c r="C47" s="39" t="s">
        <v>105</v>
      </c>
      <c r="D47" s="39" t="s">
        <v>106</v>
      </c>
      <c r="E47" s="40" t="s">
        <v>107</v>
      </c>
      <c r="F47" s="40" t="s">
        <v>107</v>
      </c>
      <c r="G47" s="40" t="s">
        <v>108</v>
      </c>
      <c r="H47" s="44"/>
    </row>
    <row r="48" spans="1:8" ht="28.5" customHeight="1">
      <c r="B48" s="113" t="s">
        <v>103</v>
      </c>
      <c r="C48" s="39" t="s">
        <v>105</v>
      </c>
      <c r="D48" s="39" t="s">
        <v>106</v>
      </c>
      <c r="E48" s="40" t="s">
        <v>107</v>
      </c>
      <c r="F48" s="40" t="s">
        <v>107</v>
      </c>
      <c r="G48" s="40" t="s">
        <v>108</v>
      </c>
      <c r="H48" s="77"/>
    </row>
    <row r="49" spans="2:8">
      <c r="B49" s="113" t="s">
        <v>104</v>
      </c>
      <c r="C49" s="39"/>
      <c r="D49" s="40"/>
      <c r="E49" s="40"/>
      <c r="F49" s="77"/>
      <c r="G49" s="77"/>
      <c r="H49" s="77"/>
    </row>
  </sheetData>
  <mergeCells count="13">
    <mergeCell ref="D35:F35"/>
    <mergeCell ref="D36:F36"/>
    <mergeCell ref="D37:F37"/>
    <mergeCell ref="D38:F38"/>
    <mergeCell ref="D39:F39"/>
    <mergeCell ref="A1:I1"/>
    <mergeCell ref="K9:K11"/>
    <mergeCell ref="A10:A11"/>
    <mergeCell ref="F10:F11"/>
    <mergeCell ref="G10:G11"/>
    <mergeCell ref="H10:H11"/>
    <mergeCell ref="I10:I11"/>
    <mergeCell ref="J10:J11"/>
  </mergeCells>
  <pageMargins left="0.39370078740157483" right="0.47244094488188981" top="0.74803149606299213" bottom="0.74803149606299213" header="0.31496062992125984" footer="0.31496062992125984"/>
  <pageSetup paperSize="9" scale="47" orientation="portrait" r:id="rId1"/>
  <colBreaks count="1" manualBreakCount="1">
    <brk id="11" max="48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I32"/>
  <sheetViews>
    <sheetView view="pageBreakPreview" zoomScale="95" zoomScaleSheetLayoutView="95" workbookViewId="0">
      <selection activeCell="A5" sqref="A5:B5"/>
    </sheetView>
  </sheetViews>
  <sheetFormatPr baseColWidth="10" defaultRowHeight="15"/>
  <cols>
    <col min="1" max="1" width="15.85546875" bestFit="1" customWidth="1"/>
    <col min="2" max="5" width="18.28515625" bestFit="1" customWidth="1"/>
  </cols>
  <sheetData>
    <row r="1" spans="1:9" ht="21">
      <c r="A1" s="17"/>
      <c r="B1" s="155" t="s">
        <v>16</v>
      </c>
      <c r="C1" s="155"/>
      <c r="D1" s="155"/>
      <c r="E1" s="155"/>
      <c r="F1" s="155"/>
      <c r="G1" s="155"/>
      <c r="H1" s="17"/>
      <c r="I1" s="17"/>
    </row>
    <row r="2" spans="1:9">
      <c r="A2" s="11"/>
      <c r="B2" s="11"/>
      <c r="C2" s="11"/>
      <c r="D2" s="11"/>
      <c r="E2" s="11"/>
      <c r="F2" s="11"/>
      <c r="G2" s="10" t="s">
        <v>0</v>
      </c>
      <c r="H2" s="11"/>
      <c r="I2" s="11"/>
    </row>
    <row r="3" spans="1:9">
      <c r="A3" s="11"/>
      <c r="B3" s="11"/>
      <c r="C3" s="11"/>
      <c r="D3" s="11"/>
      <c r="E3" s="11"/>
      <c r="F3" s="11"/>
      <c r="G3" s="10" t="s">
        <v>1</v>
      </c>
      <c r="H3" s="11"/>
      <c r="I3" s="11"/>
    </row>
    <row r="4" spans="1:9">
      <c r="A4" s="11"/>
      <c r="B4" s="11"/>
      <c r="C4" s="11"/>
      <c r="D4" s="11"/>
      <c r="E4" s="11"/>
      <c r="F4" s="11"/>
      <c r="G4" s="10" t="s">
        <v>2</v>
      </c>
      <c r="H4" s="11"/>
      <c r="I4" s="11"/>
    </row>
    <row r="5" spans="1:9" s="11" customFormat="1">
      <c r="A5" s="11" t="s">
        <v>24</v>
      </c>
      <c r="B5" s="11" t="s">
        <v>23</v>
      </c>
      <c r="G5" s="10"/>
    </row>
    <row r="6" spans="1:9" s="11" customFormat="1">
      <c r="G6" s="10"/>
    </row>
    <row r="7" spans="1:9" ht="27" customHeight="1">
      <c r="A7" s="12" t="s">
        <v>3</v>
      </c>
      <c r="B7" s="12" t="s">
        <v>4</v>
      </c>
      <c r="C7" s="13" t="s">
        <v>5</v>
      </c>
      <c r="D7" s="13" t="s">
        <v>6</v>
      </c>
      <c r="E7" s="13" t="s">
        <v>7</v>
      </c>
      <c r="F7" s="13" t="s">
        <v>8</v>
      </c>
      <c r="G7" s="13" t="s">
        <v>9</v>
      </c>
      <c r="H7" s="13" t="s">
        <v>10</v>
      </c>
      <c r="I7" s="13" t="s">
        <v>11</v>
      </c>
    </row>
    <row r="8" spans="1:9">
      <c r="A8" s="5" t="s">
        <v>12</v>
      </c>
      <c r="B8" s="6">
        <v>17089</v>
      </c>
      <c r="C8" s="6">
        <v>24328</v>
      </c>
      <c r="D8" s="6">
        <v>17799</v>
      </c>
      <c r="E8" s="6">
        <v>20331</v>
      </c>
      <c r="F8" s="2">
        <f>B8/50000</f>
        <v>0.34177999999999997</v>
      </c>
      <c r="G8" s="2">
        <f t="shared" ref="G8:I8" si="0">C8/50000</f>
        <v>0.48655999999999999</v>
      </c>
      <c r="H8" s="2">
        <f t="shared" si="0"/>
        <v>0.35598000000000002</v>
      </c>
      <c r="I8" s="2">
        <f t="shared" si="0"/>
        <v>0.40661999999999998</v>
      </c>
    </row>
    <row r="9" spans="1:9">
      <c r="A9" s="9" t="s">
        <v>13</v>
      </c>
      <c r="B9" s="3">
        <v>16303</v>
      </c>
      <c r="C9" s="4">
        <v>25912</v>
      </c>
      <c r="D9" s="3">
        <v>21241</v>
      </c>
      <c r="E9" s="3">
        <v>21447</v>
      </c>
      <c r="F9" s="2">
        <f>(B9+B10)/50000</f>
        <v>0.32606000000000002</v>
      </c>
      <c r="G9" s="2">
        <f t="shared" ref="G9:I9" si="1">(C9+C10)/50000</f>
        <v>0.66</v>
      </c>
      <c r="H9" s="2">
        <f t="shared" si="1"/>
        <v>0.42481999999999998</v>
      </c>
      <c r="I9" s="2">
        <f t="shared" si="1"/>
        <v>0.42893999999999999</v>
      </c>
    </row>
    <row r="10" spans="1:9">
      <c r="A10" s="5" t="s">
        <v>17</v>
      </c>
      <c r="B10" s="7"/>
      <c r="C10" s="7">
        <v>7088</v>
      </c>
      <c r="D10" s="6"/>
      <c r="E10" s="6"/>
      <c r="F10" s="2"/>
      <c r="G10" s="2"/>
      <c r="H10" s="2"/>
      <c r="I10" s="2"/>
    </row>
    <row r="11" spans="1:9">
      <c r="A11" s="8" t="s">
        <v>14</v>
      </c>
      <c r="B11" s="3">
        <v>13319</v>
      </c>
      <c r="C11" s="4">
        <v>19435</v>
      </c>
      <c r="D11" s="4">
        <v>13359</v>
      </c>
      <c r="E11" s="3">
        <v>16023</v>
      </c>
      <c r="F11" s="1"/>
      <c r="G11" s="1"/>
      <c r="H11" s="1"/>
      <c r="I11" s="1"/>
    </row>
    <row r="12" spans="1:9">
      <c r="A12" s="5" t="s">
        <v>18</v>
      </c>
      <c r="B12" s="6">
        <v>13710</v>
      </c>
      <c r="C12" s="6">
        <v>22725</v>
      </c>
      <c r="D12" s="7">
        <v>5228</v>
      </c>
      <c r="E12" s="6">
        <v>18973</v>
      </c>
      <c r="F12" s="1"/>
      <c r="G12" s="1"/>
      <c r="H12" s="1"/>
      <c r="I12" s="1"/>
    </row>
    <row r="13" spans="1:9">
      <c r="A13" s="9" t="s">
        <v>19</v>
      </c>
      <c r="B13" s="4">
        <v>4571</v>
      </c>
      <c r="C13" s="4">
        <v>5209</v>
      </c>
      <c r="D13" s="3">
        <v>1871</v>
      </c>
      <c r="E13" s="3">
        <v>4644</v>
      </c>
      <c r="F13" s="1"/>
      <c r="G13" s="1"/>
      <c r="H13" s="1"/>
      <c r="I13" s="1"/>
    </row>
    <row r="14" spans="1:9">
      <c r="A14" s="5" t="s">
        <v>15</v>
      </c>
      <c r="B14" s="7">
        <v>7402</v>
      </c>
      <c r="C14" s="7">
        <v>9593</v>
      </c>
      <c r="D14" s="6">
        <v>10782</v>
      </c>
      <c r="E14" s="7">
        <v>18934</v>
      </c>
      <c r="F14" s="1"/>
      <c r="G14" s="1"/>
      <c r="H14" s="1"/>
      <c r="I14" s="1"/>
    </row>
    <row r="15" spans="1:9">
      <c r="A15" s="11"/>
      <c r="B15" s="11"/>
      <c r="C15" s="11"/>
      <c r="D15" s="11"/>
      <c r="E15" s="11"/>
      <c r="F15" s="11"/>
      <c r="G15" s="11"/>
      <c r="H15" s="11"/>
      <c r="I15" s="11"/>
    </row>
    <row r="16" spans="1:9">
      <c r="A16" s="11"/>
      <c r="B16" s="11"/>
      <c r="C16" s="11"/>
      <c r="D16" s="11"/>
      <c r="E16" s="11"/>
      <c r="F16" s="11"/>
      <c r="G16" s="11"/>
      <c r="H16" s="11"/>
      <c r="I16" s="11"/>
    </row>
    <row r="17" spans="1:9">
      <c r="A17" s="11"/>
      <c r="B17" s="11"/>
      <c r="C17" s="11"/>
      <c r="D17" s="11"/>
      <c r="E17" s="11"/>
      <c r="F17" s="11"/>
      <c r="G17" s="11"/>
      <c r="H17" s="11"/>
      <c r="I17" s="11"/>
    </row>
    <row r="18" spans="1:9">
      <c r="A18" s="11"/>
      <c r="B18" s="11"/>
      <c r="C18" s="11"/>
      <c r="D18" s="11"/>
      <c r="E18" s="11"/>
      <c r="F18" s="11"/>
      <c r="G18" s="11"/>
      <c r="H18" s="11"/>
      <c r="I18" s="11"/>
    </row>
    <row r="19" spans="1:9">
      <c r="A19" s="11"/>
      <c r="B19" s="11"/>
      <c r="C19" s="11"/>
      <c r="D19" s="11"/>
      <c r="E19" s="11"/>
      <c r="F19" s="11"/>
      <c r="G19" s="11"/>
      <c r="H19" s="11"/>
      <c r="I19" s="11"/>
    </row>
    <row r="20" spans="1:9">
      <c r="A20" s="11"/>
      <c r="B20" s="11"/>
      <c r="C20" s="11"/>
      <c r="D20" s="11"/>
      <c r="E20" s="11"/>
      <c r="F20" s="11"/>
      <c r="G20" s="11"/>
      <c r="H20" s="11"/>
      <c r="I20" s="11"/>
    </row>
    <row r="21" spans="1:9">
      <c r="A21" s="11"/>
      <c r="B21" s="11"/>
      <c r="C21" s="11"/>
      <c r="D21" s="11"/>
      <c r="E21" s="11"/>
      <c r="F21" s="11"/>
      <c r="G21" s="11"/>
      <c r="H21" s="11"/>
      <c r="I21" s="11"/>
    </row>
    <row r="22" spans="1:9">
      <c r="A22" s="11"/>
      <c r="B22" s="11"/>
      <c r="C22" s="11"/>
      <c r="D22" s="11"/>
      <c r="E22" s="11"/>
      <c r="F22" s="11"/>
      <c r="G22" s="11"/>
      <c r="H22" s="11"/>
      <c r="I22" s="11"/>
    </row>
    <row r="23" spans="1:9">
      <c r="A23" s="11"/>
      <c r="B23" s="11"/>
      <c r="C23" s="11"/>
      <c r="D23" s="11"/>
      <c r="E23" s="11"/>
      <c r="F23" s="11"/>
      <c r="G23" s="11"/>
      <c r="H23" s="11"/>
      <c r="I23" s="11"/>
    </row>
    <row r="24" spans="1:9">
      <c r="A24" s="11"/>
      <c r="B24" s="11"/>
      <c r="C24" s="11"/>
      <c r="D24" s="11"/>
      <c r="E24" s="11"/>
      <c r="F24" s="11"/>
      <c r="G24" s="11"/>
      <c r="H24" s="11"/>
      <c r="I24" s="11"/>
    </row>
    <row r="25" spans="1:9">
      <c r="A25" s="11"/>
      <c r="B25" s="11"/>
      <c r="C25" s="11"/>
      <c r="D25" s="11"/>
      <c r="E25" s="11"/>
      <c r="F25" s="11"/>
      <c r="G25" s="11"/>
      <c r="H25" s="11"/>
      <c r="I25" s="11"/>
    </row>
    <row r="26" spans="1:9">
      <c r="A26" s="11"/>
      <c r="B26" s="11"/>
      <c r="C26" s="11"/>
      <c r="D26" s="11"/>
      <c r="E26" s="11"/>
      <c r="F26" s="11"/>
      <c r="G26" s="11"/>
      <c r="H26" s="11"/>
      <c r="I26" s="11"/>
    </row>
    <row r="27" spans="1:9">
      <c r="A27" s="11"/>
      <c r="B27" s="11"/>
      <c r="C27" s="11"/>
      <c r="D27" s="11"/>
      <c r="E27" s="11"/>
      <c r="F27" s="11"/>
      <c r="G27" s="11"/>
      <c r="H27" s="11"/>
      <c r="I27" s="11"/>
    </row>
    <row r="28" spans="1:9">
      <c r="A28" s="11"/>
      <c r="B28" s="11"/>
      <c r="C28" s="11"/>
      <c r="D28" s="11"/>
      <c r="E28" s="11"/>
      <c r="F28" s="11"/>
      <c r="G28" s="11"/>
      <c r="H28" s="11"/>
      <c r="I28" s="11"/>
    </row>
    <row r="29" spans="1:9">
      <c r="A29" s="11"/>
      <c r="B29" s="11"/>
      <c r="C29" s="11"/>
      <c r="D29" s="11"/>
      <c r="E29" s="11"/>
      <c r="F29" s="11"/>
      <c r="G29" s="11"/>
      <c r="H29" s="11"/>
      <c r="I29" s="11"/>
    </row>
    <row r="30" spans="1:9">
      <c r="A30" s="11"/>
      <c r="B30" s="11"/>
      <c r="C30" s="11"/>
      <c r="D30" s="11"/>
      <c r="E30" s="11"/>
      <c r="F30" s="11"/>
      <c r="G30" s="11"/>
      <c r="H30" s="11"/>
      <c r="I30" s="11"/>
    </row>
    <row r="31" spans="1:9">
      <c r="A31" s="11"/>
      <c r="B31" s="11"/>
      <c r="C31" s="11"/>
      <c r="D31" s="11"/>
      <c r="E31" s="11"/>
      <c r="F31" s="11"/>
      <c r="G31" s="11"/>
      <c r="H31" s="11"/>
      <c r="I31" s="11"/>
    </row>
    <row r="32" spans="1:9">
      <c r="A32" s="11"/>
      <c r="B32" s="11"/>
      <c r="C32" s="11"/>
      <c r="D32" s="11"/>
      <c r="E32" s="11"/>
      <c r="F32" s="11"/>
      <c r="G32" s="11"/>
      <c r="H32" s="11"/>
      <c r="I32" s="11"/>
    </row>
  </sheetData>
  <mergeCells count="1">
    <mergeCell ref="B1:G1"/>
  </mergeCells>
  <pageMargins left="0.7" right="0.7" top="0.75" bottom="0.75" header="0.3" footer="0.3"/>
  <pageSetup paperSize="9" scale="64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I32"/>
  <sheetViews>
    <sheetView view="pageBreakPreview" topLeftCell="A4" zoomScale="124" zoomScaleSheetLayoutView="124" workbookViewId="0">
      <selection activeCell="F9" sqref="F9"/>
    </sheetView>
  </sheetViews>
  <sheetFormatPr baseColWidth="10" defaultRowHeight="15"/>
  <cols>
    <col min="1" max="1" width="15.85546875" customWidth="1"/>
    <col min="2" max="2" width="17.7109375" customWidth="1"/>
    <col min="3" max="3" width="17.5703125" customWidth="1"/>
    <col min="4" max="4" width="17.85546875" customWidth="1"/>
    <col min="5" max="5" width="17.5703125" customWidth="1"/>
    <col min="6" max="9" width="8.42578125" customWidth="1"/>
  </cols>
  <sheetData>
    <row r="1" spans="1:9" ht="21">
      <c r="A1" s="155" t="s">
        <v>16</v>
      </c>
      <c r="B1" s="155"/>
      <c r="C1" s="155"/>
      <c r="D1" s="155"/>
      <c r="E1" s="155"/>
      <c r="F1" s="155"/>
      <c r="G1" s="155"/>
      <c r="H1" s="155"/>
      <c r="I1" s="155"/>
    </row>
    <row r="2" spans="1:9">
      <c r="A2" s="11"/>
      <c r="B2" s="11"/>
      <c r="C2" s="11"/>
      <c r="D2" s="11"/>
      <c r="E2" s="11"/>
      <c r="F2" s="10" t="s">
        <v>0</v>
      </c>
      <c r="I2" s="11"/>
    </row>
    <row r="3" spans="1:9">
      <c r="A3" s="11"/>
      <c r="B3" s="11"/>
      <c r="C3" s="11"/>
      <c r="D3" s="11"/>
      <c r="E3" s="11"/>
      <c r="F3" s="10" t="s">
        <v>1</v>
      </c>
      <c r="I3" s="11"/>
    </row>
    <row r="4" spans="1:9">
      <c r="A4" s="11"/>
      <c r="B4" s="11"/>
      <c r="C4" s="11"/>
      <c r="D4" s="11"/>
      <c r="E4" s="11"/>
      <c r="F4" s="10" t="s">
        <v>2</v>
      </c>
      <c r="I4" s="11"/>
    </row>
    <row r="5" spans="1:9" s="11" customFormat="1">
      <c r="A5" s="11" t="s">
        <v>24</v>
      </c>
      <c r="B5" s="11" t="s">
        <v>25</v>
      </c>
      <c r="F5" s="10"/>
    </row>
    <row r="6" spans="1:9" s="11" customFormat="1">
      <c r="F6" s="10"/>
    </row>
    <row r="7" spans="1:9">
      <c r="A7" s="12" t="s">
        <v>3</v>
      </c>
      <c r="B7" s="12" t="s">
        <v>4</v>
      </c>
      <c r="C7" s="13" t="s">
        <v>5</v>
      </c>
      <c r="D7" s="13" t="s">
        <v>6</v>
      </c>
      <c r="E7" s="13" t="s">
        <v>7</v>
      </c>
      <c r="F7" s="13" t="s">
        <v>22</v>
      </c>
      <c r="G7" s="13" t="s">
        <v>9</v>
      </c>
      <c r="H7" s="13" t="s">
        <v>10</v>
      </c>
      <c r="I7" s="13" t="s">
        <v>11</v>
      </c>
    </row>
    <row r="8" spans="1:9">
      <c r="A8" s="5" t="s">
        <v>12</v>
      </c>
      <c r="B8" s="6">
        <v>23220</v>
      </c>
      <c r="C8" s="6">
        <v>33500</v>
      </c>
      <c r="D8" s="6">
        <v>37497</v>
      </c>
      <c r="E8" s="6">
        <v>35907</v>
      </c>
      <c r="F8" s="2">
        <f>B8/50000</f>
        <v>0.46439999999999998</v>
      </c>
      <c r="G8" s="2">
        <f t="shared" ref="G8:I8" si="0">C8/50000</f>
        <v>0.67</v>
      </c>
      <c r="H8" s="2">
        <f t="shared" si="0"/>
        <v>0.74994000000000005</v>
      </c>
      <c r="I8" s="2">
        <f t="shared" si="0"/>
        <v>0.71814</v>
      </c>
    </row>
    <row r="9" spans="1:9">
      <c r="A9" s="9" t="s">
        <v>13</v>
      </c>
      <c r="B9" s="3">
        <v>9062</v>
      </c>
      <c r="C9" s="3">
        <v>7421</v>
      </c>
      <c r="D9" s="3">
        <v>24060</v>
      </c>
      <c r="E9" s="3">
        <v>23036</v>
      </c>
      <c r="F9" s="2">
        <f>(B9+B10)/50000</f>
        <v>0.18124000000000001</v>
      </c>
      <c r="G9" s="2">
        <f t="shared" ref="G9:I9" si="1">(C9+C10)/50000</f>
        <v>0.14842</v>
      </c>
      <c r="H9" s="2">
        <f t="shared" si="1"/>
        <v>0.60770000000000002</v>
      </c>
      <c r="I9" s="2">
        <f t="shared" si="1"/>
        <v>0.46072000000000002</v>
      </c>
    </row>
    <row r="10" spans="1:9">
      <c r="A10" s="5"/>
      <c r="B10" s="6"/>
      <c r="C10" s="7"/>
      <c r="D10" s="6">
        <v>6325</v>
      </c>
      <c r="E10" s="6"/>
      <c r="F10" s="2"/>
      <c r="G10" s="2"/>
      <c r="H10" s="2"/>
      <c r="I10" s="2"/>
    </row>
    <row r="11" spans="1:9">
      <c r="A11" s="8" t="s">
        <v>14</v>
      </c>
      <c r="B11" s="3">
        <v>8195</v>
      </c>
      <c r="C11" s="3">
        <v>8467</v>
      </c>
      <c r="D11" s="4">
        <v>18394</v>
      </c>
      <c r="E11" s="3">
        <v>16761</v>
      </c>
      <c r="F11" s="1"/>
      <c r="G11" s="1"/>
      <c r="H11" s="1"/>
      <c r="I11" s="1"/>
    </row>
    <row r="12" spans="1:9">
      <c r="A12" s="5" t="s">
        <v>18</v>
      </c>
      <c r="B12" s="6">
        <v>20112</v>
      </c>
      <c r="C12" s="6">
        <v>16040</v>
      </c>
      <c r="D12" s="7">
        <v>27863</v>
      </c>
      <c r="E12" s="6">
        <v>23196</v>
      </c>
      <c r="F12" s="1"/>
      <c r="G12" s="1"/>
      <c r="H12" s="1"/>
      <c r="I12" s="1"/>
    </row>
    <row r="13" spans="1:9">
      <c r="A13" s="9" t="s">
        <v>19</v>
      </c>
      <c r="B13" s="4">
        <v>2300</v>
      </c>
      <c r="C13" s="4">
        <v>2170</v>
      </c>
      <c r="D13" s="3">
        <v>5658</v>
      </c>
      <c r="E13" s="3">
        <v>4089</v>
      </c>
      <c r="F13" s="1"/>
      <c r="G13" s="1"/>
      <c r="H13" s="1"/>
      <c r="I13" s="1"/>
    </row>
    <row r="14" spans="1:9">
      <c r="A14" s="5" t="s">
        <v>15</v>
      </c>
      <c r="B14" s="7">
        <v>3859</v>
      </c>
      <c r="C14" s="7">
        <v>10417</v>
      </c>
      <c r="D14" s="6">
        <v>7545</v>
      </c>
      <c r="E14" s="7">
        <v>7426</v>
      </c>
      <c r="F14" s="1"/>
      <c r="G14" s="1"/>
      <c r="H14" s="1"/>
      <c r="I14" s="1"/>
    </row>
    <row r="15" spans="1:9">
      <c r="A15" s="11"/>
      <c r="B15" s="11"/>
      <c r="C15" s="11"/>
      <c r="D15" s="11"/>
      <c r="E15" s="11"/>
      <c r="F15" s="11"/>
      <c r="G15" s="11"/>
      <c r="H15" s="11"/>
      <c r="I15" s="11"/>
    </row>
    <row r="16" spans="1:9">
      <c r="A16" s="11"/>
      <c r="B16" s="11"/>
      <c r="C16" s="11"/>
      <c r="D16" s="11"/>
      <c r="E16" s="11"/>
      <c r="F16" s="11"/>
      <c r="G16" s="11"/>
      <c r="H16" s="11"/>
      <c r="I16" s="11"/>
    </row>
    <row r="17" spans="1:9">
      <c r="A17" s="11"/>
      <c r="B17" s="11"/>
      <c r="C17" s="11"/>
      <c r="D17" s="11"/>
      <c r="E17" s="11"/>
      <c r="F17" s="11"/>
      <c r="G17" s="11"/>
      <c r="H17" s="11"/>
      <c r="I17" s="11"/>
    </row>
    <row r="18" spans="1:9">
      <c r="A18" s="11"/>
      <c r="B18" s="11"/>
      <c r="C18" s="11"/>
      <c r="D18" s="11"/>
      <c r="E18" s="11"/>
      <c r="F18" s="11"/>
      <c r="G18" s="11"/>
      <c r="H18" s="11"/>
      <c r="I18" s="11"/>
    </row>
    <row r="19" spans="1:9">
      <c r="A19" s="11"/>
      <c r="B19" s="11"/>
      <c r="C19" s="11"/>
      <c r="D19" s="11"/>
      <c r="E19" s="11"/>
      <c r="F19" s="11"/>
      <c r="G19" s="11"/>
      <c r="H19" s="11"/>
      <c r="I19" s="11"/>
    </row>
    <row r="20" spans="1:9">
      <c r="A20" s="11"/>
      <c r="B20" s="11"/>
      <c r="C20" s="11"/>
      <c r="D20" s="11"/>
      <c r="E20" s="11"/>
      <c r="F20" s="11"/>
      <c r="G20" s="11"/>
      <c r="H20" s="11"/>
      <c r="I20" s="11"/>
    </row>
    <row r="21" spans="1:9">
      <c r="A21" s="11"/>
      <c r="B21" s="11"/>
      <c r="C21" s="11"/>
      <c r="D21" s="11"/>
      <c r="E21" s="11"/>
      <c r="F21" s="11"/>
      <c r="G21" s="11"/>
      <c r="H21" s="11"/>
      <c r="I21" s="11"/>
    </row>
    <row r="22" spans="1:9">
      <c r="A22" s="11"/>
      <c r="B22" s="11"/>
      <c r="C22" s="11"/>
      <c r="D22" s="11"/>
      <c r="E22" s="11"/>
      <c r="F22" s="11"/>
      <c r="G22" s="11"/>
      <c r="H22" s="11"/>
      <c r="I22" s="11"/>
    </row>
    <row r="23" spans="1:9">
      <c r="A23" s="11"/>
      <c r="B23" s="11"/>
      <c r="C23" s="11"/>
      <c r="D23" s="11"/>
      <c r="E23" s="11"/>
      <c r="F23" s="11"/>
      <c r="G23" s="11"/>
      <c r="H23" s="11"/>
      <c r="I23" s="11"/>
    </row>
    <row r="24" spans="1:9">
      <c r="A24" s="11"/>
      <c r="B24" s="11"/>
      <c r="C24" s="11"/>
      <c r="D24" s="11"/>
      <c r="E24" s="11"/>
      <c r="F24" s="11"/>
      <c r="G24" s="11"/>
      <c r="H24" s="11"/>
      <c r="I24" s="11"/>
    </row>
    <row r="25" spans="1:9">
      <c r="A25" s="11"/>
      <c r="B25" s="11"/>
      <c r="C25" s="11"/>
      <c r="D25" s="11"/>
      <c r="E25" s="11"/>
      <c r="F25" s="11"/>
      <c r="G25" s="11"/>
      <c r="H25" s="11"/>
      <c r="I25" s="11"/>
    </row>
    <row r="26" spans="1:9">
      <c r="A26" s="11"/>
      <c r="B26" s="11"/>
      <c r="C26" s="11"/>
      <c r="D26" s="11"/>
      <c r="E26" s="11"/>
      <c r="F26" s="11"/>
      <c r="G26" s="11"/>
      <c r="H26" s="11"/>
      <c r="I26" s="11"/>
    </row>
    <row r="27" spans="1:9">
      <c r="A27" s="11"/>
      <c r="B27" s="11"/>
      <c r="C27" s="11"/>
      <c r="D27" s="11"/>
      <c r="E27" s="11"/>
      <c r="F27" s="11"/>
      <c r="G27" s="11"/>
      <c r="H27" s="11"/>
      <c r="I27" s="11"/>
    </row>
    <row r="28" spans="1:9">
      <c r="A28" s="11"/>
      <c r="B28" s="11"/>
      <c r="C28" s="11"/>
      <c r="D28" s="11"/>
      <c r="E28" s="11"/>
      <c r="F28" s="11"/>
      <c r="G28" s="11"/>
      <c r="H28" s="11"/>
      <c r="I28" s="11"/>
    </row>
    <row r="29" spans="1:9">
      <c r="A29" s="11"/>
      <c r="B29" s="11"/>
      <c r="C29" s="11"/>
      <c r="D29" s="11"/>
      <c r="E29" s="11"/>
      <c r="F29" s="11"/>
      <c r="G29" s="11"/>
      <c r="H29" s="11"/>
      <c r="I29" s="11"/>
    </row>
    <row r="30" spans="1:9">
      <c r="A30" s="11"/>
      <c r="B30" s="11"/>
      <c r="C30" s="11"/>
      <c r="D30" s="11"/>
      <c r="E30" s="11"/>
      <c r="F30" s="11"/>
      <c r="G30" s="11"/>
      <c r="H30" s="11"/>
      <c r="I30" s="11"/>
    </row>
    <row r="31" spans="1:9">
      <c r="A31" s="11"/>
      <c r="B31" s="11"/>
      <c r="C31" s="11"/>
      <c r="D31" s="11"/>
      <c r="E31" s="11"/>
      <c r="F31" s="11"/>
      <c r="G31" s="11"/>
      <c r="H31" s="11"/>
      <c r="I31" s="11"/>
    </row>
    <row r="32" spans="1:9">
      <c r="A32" s="11"/>
      <c r="B32" s="11"/>
      <c r="C32" s="11"/>
      <c r="D32" s="11"/>
      <c r="E32" s="11"/>
      <c r="F32" s="11"/>
      <c r="G32" s="11"/>
      <c r="H32" s="11"/>
      <c r="I32" s="11"/>
    </row>
  </sheetData>
  <mergeCells count="1">
    <mergeCell ref="A1:I1"/>
  </mergeCells>
  <pageMargins left="0.15748031496062992" right="0.11811023622047245" top="0.74803149606299213" bottom="0.74803149606299213" header="0.31496062992125984" footer="0.31496062992125984"/>
  <pageSetup paperSize="9" scale="83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I29"/>
  <sheetViews>
    <sheetView topLeftCell="A4" workbookViewId="0">
      <selection activeCell="K21" sqref="K21"/>
    </sheetView>
  </sheetViews>
  <sheetFormatPr baseColWidth="10" defaultRowHeight="15"/>
  <cols>
    <col min="1" max="1" width="16.42578125" customWidth="1"/>
    <col min="2" max="5" width="18.140625" customWidth="1"/>
  </cols>
  <sheetData>
    <row r="1" spans="1:9" ht="21">
      <c r="A1" s="155" t="s">
        <v>16</v>
      </c>
      <c r="B1" s="155"/>
      <c r="C1" s="155"/>
      <c r="D1" s="155"/>
      <c r="E1" s="155"/>
      <c r="F1" s="155"/>
      <c r="G1" s="155"/>
      <c r="H1" s="155"/>
      <c r="I1" s="155"/>
    </row>
    <row r="2" spans="1:9">
      <c r="A2" s="11"/>
      <c r="B2" s="11"/>
      <c r="C2" s="11"/>
      <c r="D2" s="11"/>
      <c r="E2" s="11"/>
      <c r="F2" s="10" t="s">
        <v>0</v>
      </c>
      <c r="G2" s="11"/>
      <c r="H2" s="11"/>
      <c r="I2" s="11"/>
    </row>
    <row r="3" spans="1:9">
      <c r="A3" s="11"/>
      <c r="B3" s="11"/>
      <c r="C3" s="11"/>
      <c r="D3" s="11"/>
      <c r="E3" s="11"/>
      <c r="F3" s="10" t="s">
        <v>1</v>
      </c>
      <c r="G3" s="11"/>
      <c r="H3" s="11"/>
      <c r="I3" s="11"/>
    </row>
    <row r="4" spans="1:9">
      <c r="A4" s="11"/>
      <c r="B4" s="11"/>
      <c r="C4" s="11"/>
      <c r="D4" s="11"/>
      <c r="E4" s="11"/>
      <c r="F4" s="10" t="s">
        <v>2</v>
      </c>
      <c r="G4" s="11"/>
      <c r="H4" s="11"/>
      <c r="I4" s="11"/>
    </row>
    <row r="5" spans="1:9">
      <c r="A5" s="11" t="s">
        <v>24</v>
      </c>
      <c r="B5" s="11" t="s">
        <v>26</v>
      </c>
      <c r="C5" s="11"/>
      <c r="D5" s="11"/>
      <c r="E5" s="11"/>
      <c r="F5" s="10"/>
      <c r="G5" s="11"/>
      <c r="H5" s="11"/>
      <c r="I5" s="11"/>
    </row>
    <row r="6" spans="1:9">
      <c r="A6" s="11"/>
      <c r="B6" s="11"/>
      <c r="C6" s="11"/>
      <c r="D6" s="11"/>
      <c r="E6" s="11"/>
      <c r="F6" s="10"/>
      <c r="G6" s="11"/>
      <c r="H6" s="11"/>
      <c r="I6" s="11"/>
    </row>
    <row r="7" spans="1:9">
      <c r="A7" s="12" t="s">
        <v>3</v>
      </c>
      <c r="B7" s="12" t="s">
        <v>4</v>
      </c>
      <c r="C7" s="13" t="s">
        <v>5</v>
      </c>
      <c r="D7" s="13" t="s">
        <v>6</v>
      </c>
      <c r="E7" s="13" t="s">
        <v>7</v>
      </c>
      <c r="F7" s="13" t="s">
        <v>22</v>
      </c>
      <c r="G7" s="13" t="s">
        <v>9</v>
      </c>
      <c r="H7" s="13" t="s">
        <v>10</v>
      </c>
      <c r="I7" s="13" t="s">
        <v>11</v>
      </c>
    </row>
    <row r="8" spans="1:9">
      <c r="A8" s="5" t="s">
        <v>12</v>
      </c>
      <c r="B8" s="6">
        <v>32536.54</v>
      </c>
      <c r="C8" s="6">
        <v>46992.02</v>
      </c>
      <c r="D8" s="6"/>
      <c r="E8" s="6"/>
      <c r="F8" s="2">
        <f>B8/50000</f>
        <v>0.65073080000000005</v>
      </c>
      <c r="G8" s="2">
        <f t="shared" ref="G8:I8" si="0">C8/50000</f>
        <v>0.93984039999999991</v>
      </c>
      <c r="H8" s="2">
        <f t="shared" si="0"/>
        <v>0</v>
      </c>
      <c r="I8" s="2">
        <f t="shared" si="0"/>
        <v>0</v>
      </c>
    </row>
    <row r="9" spans="1:9">
      <c r="A9" s="9" t="s">
        <v>13</v>
      </c>
      <c r="B9" s="3">
        <v>20236.740000000002</v>
      </c>
      <c r="C9" s="3">
        <v>61708.01</v>
      </c>
      <c r="D9" s="3"/>
      <c r="E9" s="3"/>
      <c r="F9" s="2">
        <f>(B9+B10)/50000</f>
        <v>0.44401600000000008</v>
      </c>
      <c r="G9" s="2">
        <f t="shared" ref="G9:I9" si="1">(C9+C10)/50000</f>
        <v>1.7340470000000001</v>
      </c>
      <c r="H9" s="2">
        <f t="shared" si="1"/>
        <v>0</v>
      </c>
      <c r="I9" s="2">
        <f t="shared" si="1"/>
        <v>0</v>
      </c>
    </row>
    <row r="10" spans="1:9">
      <c r="A10" s="5" t="s">
        <v>17</v>
      </c>
      <c r="B10" s="6">
        <v>1964.06</v>
      </c>
      <c r="C10" s="7">
        <v>24994.34</v>
      </c>
      <c r="D10" s="6"/>
      <c r="E10" s="6"/>
      <c r="F10" s="2"/>
      <c r="G10" s="2"/>
      <c r="H10" s="2"/>
      <c r="I10" s="2"/>
    </row>
    <row r="11" spans="1:9">
      <c r="A11" s="8" t="s">
        <v>14</v>
      </c>
      <c r="B11" s="3">
        <v>12322.53</v>
      </c>
      <c r="C11" s="3">
        <v>35298.29</v>
      </c>
      <c r="D11" s="4"/>
      <c r="E11" s="3"/>
      <c r="F11" s="1"/>
      <c r="G11" s="1"/>
      <c r="H11" s="1"/>
      <c r="I11" s="1"/>
    </row>
    <row r="12" spans="1:9">
      <c r="A12" s="5" t="s">
        <v>18</v>
      </c>
      <c r="B12" s="6">
        <v>1312.41</v>
      </c>
      <c r="C12" s="6">
        <v>4625.71</v>
      </c>
      <c r="D12" s="7"/>
      <c r="E12" s="6"/>
      <c r="F12" s="1"/>
      <c r="G12" s="1"/>
      <c r="H12" s="1"/>
      <c r="I12" s="1"/>
    </row>
    <row r="13" spans="1:9">
      <c r="A13" s="9" t="s">
        <v>19</v>
      </c>
      <c r="B13" s="4"/>
      <c r="C13" s="4"/>
      <c r="D13" s="3"/>
      <c r="E13" s="3"/>
      <c r="F13" s="1"/>
      <c r="G13" s="1"/>
      <c r="H13" s="1"/>
      <c r="I13" s="1"/>
    </row>
    <row r="14" spans="1:9">
      <c r="A14" s="5" t="s">
        <v>15</v>
      </c>
      <c r="B14" s="7"/>
      <c r="C14" s="7"/>
      <c r="D14" s="6"/>
      <c r="E14" s="7"/>
      <c r="F14" s="1"/>
      <c r="G14" s="1"/>
      <c r="H14" s="1"/>
      <c r="I14" s="1"/>
    </row>
    <row r="15" spans="1:9">
      <c r="A15" s="11"/>
      <c r="B15" s="11"/>
      <c r="C15" s="11"/>
      <c r="D15" s="11"/>
      <c r="E15" s="11"/>
      <c r="F15" s="11"/>
      <c r="G15" s="11"/>
      <c r="H15" s="11"/>
      <c r="I15" s="11"/>
    </row>
    <row r="16" spans="1:9">
      <c r="A16" s="11"/>
      <c r="B16" s="11"/>
      <c r="C16" s="11"/>
      <c r="D16" s="11"/>
      <c r="E16" s="11"/>
      <c r="F16" s="11"/>
      <c r="G16" s="11"/>
      <c r="H16" s="11"/>
      <c r="I16" s="11"/>
    </row>
    <row r="17" spans="1:9">
      <c r="A17" s="11"/>
      <c r="B17" s="11"/>
      <c r="C17" s="11"/>
      <c r="D17" s="11"/>
      <c r="E17" s="11"/>
      <c r="F17" s="11"/>
      <c r="G17" s="11"/>
      <c r="H17" s="11"/>
      <c r="I17" s="11"/>
    </row>
    <row r="18" spans="1:9">
      <c r="A18" s="11"/>
      <c r="B18" s="11"/>
      <c r="C18" s="11"/>
      <c r="D18" s="11"/>
      <c r="E18" s="11"/>
      <c r="F18" s="11"/>
      <c r="G18" s="11"/>
      <c r="H18" s="11"/>
      <c r="I18" s="11"/>
    </row>
    <row r="19" spans="1:9">
      <c r="A19" s="11"/>
      <c r="B19" s="11"/>
      <c r="C19" s="11"/>
      <c r="D19" s="11"/>
      <c r="E19" s="11"/>
      <c r="F19" s="11"/>
      <c r="G19" s="11"/>
      <c r="H19" s="11"/>
      <c r="I19" s="11"/>
    </row>
    <row r="20" spans="1:9">
      <c r="A20" s="11"/>
      <c r="B20" s="11"/>
      <c r="C20" s="11"/>
      <c r="D20" s="11"/>
      <c r="E20" s="11"/>
      <c r="F20" s="11"/>
      <c r="G20" s="11"/>
      <c r="H20" s="11"/>
      <c r="I20" s="11"/>
    </row>
    <row r="21" spans="1:9">
      <c r="A21" s="11"/>
      <c r="B21" s="11"/>
      <c r="C21" s="11"/>
      <c r="D21" s="11"/>
      <c r="E21" s="11"/>
      <c r="F21" s="11"/>
      <c r="G21" s="11"/>
      <c r="H21" s="11"/>
      <c r="I21" s="11"/>
    </row>
    <row r="22" spans="1:9">
      <c r="A22" s="11"/>
      <c r="B22" s="11"/>
      <c r="C22" s="11"/>
      <c r="D22" s="11"/>
      <c r="E22" s="11"/>
      <c r="F22" s="11"/>
      <c r="G22" s="11"/>
      <c r="H22" s="11"/>
      <c r="I22" s="11"/>
    </row>
    <row r="23" spans="1:9">
      <c r="A23" s="11"/>
      <c r="B23" s="11"/>
      <c r="C23" s="11"/>
      <c r="D23" s="11"/>
      <c r="E23" s="11"/>
      <c r="F23" s="11"/>
      <c r="G23" s="11"/>
      <c r="H23" s="11"/>
      <c r="I23" s="11"/>
    </row>
    <row r="24" spans="1:9">
      <c r="A24" s="11"/>
      <c r="B24" s="11"/>
      <c r="C24" s="11"/>
      <c r="D24" s="11"/>
      <c r="E24" s="11"/>
      <c r="F24" s="11"/>
      <c r="G24" s="11"/>
      <c r="H24" s="11"/>
      <c r="I24" s="11"/>
    </row>
    <row r="25" spans="1:9">
      <c r="A25" s="11"/>
      <c r="B25" s="11"/>
      <c r="C25" s="11"/>
      <c r="D25" s="11"/>
      <c r="E25" s="11"/>
      <c r="F25" s="11"/>
      <c r="G25" s="11"/>
      <c r="H25" s="11"/>
      <c r="I25" s="11"/>
    </row>
    <row r="26" spans="1:9">
      <c r="A26" s="11"/>
      <c r="B26" s="11"/>
      <c r="C26" s="11"/>
      <c r="D26" s="11"/>
      <c r="E26" s="11"/>
      <c r="F26" s="11"/>
      <c r="G26" s="11"/>
      <c r="H26" s="11"/>
      <c r="I26" s="11"/>
    </row>
    <row r="27" spans="1:9">
      <c r="A27" s="11"/>
      <c r="B27" s="11"/>
      <c r="C27" s="11"/>
      <c r="D27" s="11"/>
      <c r="E27" s="11"/>
      <c r="F27" s="11"/>
      <c r="G27" s="11"/>
      <c r="H27" s="11"/>
      <c r="I27" s="11"/>
    </row>
    <row r="28" spans="1:9">
      <c r="A28" s="11"/>
      <c r="B28" s="11"/>
      <c r="C28" s="11"/>
      <c r="D28" s="11"/>
      <c r="E28" s="11"/>
      <c r="F28" s="11"/>
      <c r="G28" s="11"/>
      <c r="H28" s="11"/>
      <c r="I28" s="11"/>
    </row>
    <row r="29" spans="1:9">
      <c r="A29" s="11"/>
      <c r="B29" s="11"/>
      <c r="C29" s="11"/>
      <c r="D29" s="11"/>
      <c r="E29" s="11"/>
      <c r="F29" s="11"/>
      <c r="G29" s="11"/>
      <c r="H29" s="11"/>
      <c r="I29" s="11"/>
    </row>
  </sheetData>
  <mergeCells count="1">
    <mergeCell ref="A1:I1"/>
  </mergeCells>
  <pageMargins left="0.4" right="0.16" top="0.74803149606299213" bottom="0.74803149606299213" header="0.31496062992125984" footer="0.31496062992125984"/>
  <pageSetup paperSize="9" orientation="landscape" horizontalDpi="0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I48"/>
  <sheetViews>
    <sheetView workbookViewId="0">
      <selection sqref="A1:I48"/>
    </sheetView>
  </sheetViews>
  <sheetFormatPr baseColWidth="10" defaultRowHeight="15"/>
  <cols>
    <col min="1" max="1" width="20.5703125" customWidth="1"/>
    <col min="2" max="3" width="18.7109375" customWidth="1"/>
    <col min="4" max="4" width="26.140625" customWidth="1"/>
    <col min="5" max="5" width="18.7109375" customWidth="1"/>
    <col min="8" max="8" width="18.28515625" customWidth="1"/>
  </cols>
  <sheetData>
    <row r="1" spans="1:9" ht="21">
      <c r="A1" s="155" t="s">
        <v>16</v>
      </c>
      <c r="B1" s="155"/>
      <c r="C1" s="155"/>
      <c r="D1" s="155"/>
      <c r="E1" s="155"/>
      <c r="F1" s="155"/>
      <c r="G1" s="155"/>
      <c r="H1" s="155"/>
      <c r="I1" s="155"/>
    </row>
    <row r="2" spans="1:9">
      <c r="A2" s="11"/>
      <c r="B2" s="11"/>
      <c r="C2" s="11"/>
      <c r="D2" s="11"/>
      <c r="E2" s="11"/>
      <c r="F2" s="10" t="s">
        <v>0</v>
      </c>
      <c r="G2" s="11"/>
      <c r="H2" s="11"/>
      <c r="I2" s="11"/>
    </row>
    <row r="3" spans="1:9">
      <c r="A3" s="11"/>
      <c r="B3" s="11"/>
      <c r="C3" s="11"/>
      <c r="D3" s="11"/>
      <c r="E3" s="11"/>
      <c r="F3" s="10" t="s">
        <v>1</v>
      </c>
      <c r="G3" s="11"/>
      <c r="H3" s="11"/>
      <c r="I3" s="11"/>
    </row>
    <row r="4" spans="1:9">
      <c r="A4" s="11"/>
      <c r="B4" s="11"/>
      <c r="C4" s="11"/>
      <c r="D4" s="11"/>
      <c r="E4" s="11"/>
      <c r="F4" s="10" t="s">
        <v>2</v>
      </c>
      <c r="G4" s="11"/>
      <c r="H4" s="11"/>
      <c r="I4" s="11"/>
    </row>
    <row r="5" spans="1:9">
      <c r="A5" s="11" t="s">
        <v>24</v>
      </c>
      <c r="B5" s="11" t="s">
        <v>26</v>
      </c>
      <c r="C5" s="11"/>
      <c r="D5" s="11"/>
      <c r="E5" s="11"/>
      <c r="F5" s="10"/>
      <c r="G5" s="11"/>
      <c r="H5" s="11"/>
      <c r="I5" s="11"/>
    </row>
    <row r="6" spans="1:9">
      <c r="A6" s="11"/>
      <c r="B6" s="11"/>
      <c r="C6" s="11"/>
      <c r="D6" s="11"/>
      <c r="E6" s="11"/>
      <c r="F6" s="10"/>
      <c r="G6" s="11"/>
      <c r="H6" s="11"/>
      <c r="I6" s="11"/>
    </row>
    <row r="7" spans="1:9">
      <c r="A7" s="12" t="s">
        <v>3</v>
      </c>
      <c r="B7" s="12" t="s">
        <v>4</v>
      </c>
      <c r="C7" s="13" t="s">
        <v>5</v>
      </c>
      <c r="D7" s="13" t="s">
        <v>6</v>
      </c>
      <c r="E7" s="13" t="s">
        <v>7</v>
      </c>
      <c r="F7" s="13" t="s">
        <v>22</v>
      </c>
      <c r="G7" s="13" t="s">
        <v>9</v>
      </c>
      <c r="H7" s="13" t="s">
        <v>10</v>
      </c>
      <c r="I7" s="13" t="s">
        <v>11</v>
      </c>
    </row>
    <row r="8" spans="1:9">
      <c r="A8" s="5" t="s">
        <v>12</v>
      </c>
      <c r="B8" s="6">
        <v>32536.54</v>
      </c>
      <c r="C8" s="6">
        <v>46992.02</v>
      </c>
      <c r="D8" s="6">
        <v>62740</v>
      </c>
      <c r="E8" s="6">
        <v>21833</v>
      </c>
      <c r="F8" s="2">
        <f>B8/50000</f>
        <v>0.65073080000000005</v>
      </c>
      <c r="G8" s="2">
        <f t="shared" ref="G8:I8" si="0">C8/50000</f>
        <v>0.93984039999999991</v>
      </c>
      <c r="H8" s="2">
        <f t="shared" si="0"/>
        <v>1.2547999999999999</v>
      </c>
      <c r="I8" s="2">
        <f t="shared" si="0"/>
        <v>0.43665999999999999</v>
      </c>
    </row>
    <row r="9" spans="1:9">
      <c r="A9" s="9" t="s">
        <v>13</v>
      </c>
      <c r="B9" s="3">
        <v>20236.740000000002</v>
      </c>
      <c r="C9" s="3">
        <v>61708.01</v>
      </c>
      <c r="D9" s="3">
        <v>14190</v>
      </c>
      <c r="E9" s="3">
        <v>6109</v>
      </c>
      <c r="F9" s="2">
        <f>(B9+B10)/50000</f>
        <v>0.44401600000000008</v>
      </c>
      <c r="G9" s="2">
        <f t="shared" ref="G9:I9" si="1">(C9+C10)/50000</f>
        <v>1.7340470000000001</v>
      </c>
      <c r="H9" s="2">
        <f t="shared" si="1"/>
        <v>0.5544</v>
      </c>
      <c r="I9" s="2">
        <f t="shared" si="1"/>
        <v>0.7419</v>
      </c>
    </row>
    <row r="10" spans="1:9">
      <c r="A10" s="5" t="s">
        <v>17</v>
      </c>
      <c r="B10" s="6">
        <v>1964.06</v>
      </c>
      <c r="C10" s="7">
        <v>24994.34</v>
      </c>
      <c r="D10" s="6">
        <v>13530</v>
      </c>
      <c r="E10" s="6">
        <v>30986</v>
      </c>
      <c r="F10" s="2"/>
      <c r="G10" s="2"/>
      <c r="H10" s="2"/>
      <c r="I10" s="2"/>
    </row>
    <row r="11" spans="1:9">
      <c r="A11" s="8" t="s">
        <v>14</v>
      </c>
      <c r="B11" s="3">
        <v>12322.53</v>
      </c>
      <c r="C11" s="3">
        <v>35298.29</v>
      </c>
      <c r="D11" s="4">
        <v>19760</v>
      </c>
      <c r="E11" s="3">
        <v>13690</v>
      </c>
      <c r="F11" s="1"/>
      <c r="G11" s="1"/>
      <c r="H11" s="1"/>
      <c r="I11" s="1"/>
    </row>
    <row r="12" spans="1:9">
      <c r="A12" s="5" t="s">
        <v>18</v>
      </c>
      <c r="B12" s="6">
        <v>1312.41</v>
      </c>
      <c r="C12" s="6">
        <v>4625.71</v>
      </c>
      <c r="D12" s="7">
        <v>25670</v>
      </c>
      <c r="E12" s="6">
        <v>16712</v>
      </c>
      <c r="F12" s="1"/>
      <c r="G12" s="1"/>
      <c r="H12" s="1"/>
      <c r="I12" s="1"/>
    </row>
    <row r="13" spans="1:9">
      <c r="A13" s="9" t="s">
        <v>19</v>
      </c>
      <c r="B13" s="4"/>
      <c r="C13" s="4"/>
      <c r="D13" s="3">
        <v>2120</v>
      </c>
      <c r="E13" s="3">
        <v>5419</v>
      </c>
      <c r="F13" s="1"/>
      <c r="G13" s="1"/>
      <c r="H13" s="1"/>
      <c r="I13" s="1"/>
    </row>
    <row r="14" spans="1:9">
      <c r="A14" s="5" t="s">
        <v>15</v>
      </c>
      <c r="B14" s="7"/>
      <c r="C14" s="7"/>
      <c r="D14" s="6">
        <v>31200</v>
      </c>
      <c r="E14" s="7">
        <v>10760</v>
      </c>
      <c r="F14" s="1"/>
      <c r="G14" s="1"/>
      <c r="H14" s="1"/>
      <c r="I14" s="1"/>
    </row>
    <row r="15" spans="1:9">
      <c r="A15" s="11"/>
      <c r="B15" s="11"/>
      <c r="C15" s="11"/>
      <c r="D15" s="11"/>
      <c r="E15" s="11"/>
      <c r="F15" s="11"/>
      <c r="G15" s="11"/>
      <c r="H15" s="11"/>
      <c r="I15" s="11"/>
    </row>
    <row r="16" spans="1:9">
      <c r="A16" s="11"/>
      <c r="B16" s="11"/>
      <c r="C16" s="11"/>
      <c r="D16" s="11"/>
      <c r="E16" s="11"/>
      <c r="F16" s="11"/>
      <c r="G16" s="11"/>
      <c r="H16" s="11"/>
      <c r="I16" s="11"/>
    </row>
    <row r="17" spans="1:9">
      <c r="A17" s="11"/>
      <c r="B17" s="11"/>
      <c r="C17" s="11"/>
      <c r="D17" s="11"/>
      <c r="E17" s="11"/>
      <c r="F17" s="11"/>
      <c r="G17" s="11"/>
      <c r="H17" s="11"/>
      <c r="I17" s="11"/>
    </row>
    <row r="18" spans="1:9">
      <c r="A18" s="11"/>
      <c r="B18" s="11"/>
      <c r="C18" s="11"/>
      <c r="D18" s="11"/>
      <c r="E18" s="11"/>
      <c r="F18" s="11"/>
      <c r="G18" s="11"/>
      <c r="H18" s="11"/>
      <c r="I18" s="11"/>
    </row>
    <row r="19" spans="1:9">
      <c r="A19" s="11"/>
      <c r="B19" s="11"/>
      <c r="C19" s="11"/>
      <c r="D19" s="11"/>
      <c r="E19" s="11"/>
      <c r="F19" s="11"/>
      <c r="G19" s="11"/>
      <c r="H19" s="11"/>
      <c r="I19" s="11"/>
    </row>
    <row r="20" spans="1:9">
      <c r="A20" s="11"/>
      <c r="B20" s="11"/>
      <c r="C20" s="11"/>
      <c r="D20" s="11"/>
      <c r="E20" s="11"/>
      <c r="F20" s="11"/>
      <c r="G20" s="11"/>
      <c r="H20" s="11"/>
      <c r="I20" s="11"/>
    </row>
    <row r="21" spans="1:9">
      <c r="A21" s="11"/>
      <c r="B21" s="11"/>
      <c r="C21" s="11"/>
      <c r="D21" s="11"/>
      <c r="E21" s="11"/>
      <c r="F21" s="11"/>
      <c r="G21" s="11"/>
      <c r="H21" s="11"/>
      <c r="I21" s="11"/>
    </row>
    <row r="22" spans="1:9">
      <c r="A22" s="11"/>
      <c r="B22" s="11"/>
      <c r="C22" s="11"/>
      <c r="D22" s="11"/>
      <c r="E22" s="11"/>
      <c r="F22" s="11"/>
      <c r="G22" s="11"/>
      <c r="H22" s="11"/>
      <c r="I22" s="11"/>
    </row>
    <row r="23" spans="1:9">
      <c r="A23" s="11"/>
      <c r="B23" s="11"/>
      <c r="C23" s="11"/>
      <c r="D23" s="11"/>
      <c r="E23" s="11"/>
      <c r="F23" s="11"/>
      <c r="G23" s="11"/>
      <c r="H23" s="11"/>
      <c r="I23" s="11"/>
    </row>
    <row r="24" spans="1:9">
      <c r="A24" s="11"/>
      <c r="B24" s="11"/>
      <c r="C24" s="11"/>
      <c r="D24" s="11"/>
      <c r="E24" s="11"/>
      <c r="F24" s="11"/>
      <c r="G24" s="11"/>
      <c r="H24" s="11"/>
      <c r="I24" s="11"/>
    </row>
    <row r="25" spans="1:9">
      <c r="A25" s="11"/>
      <c r="B25" s="11"/>
      <c r="C25" s="11"/>
      <c r="D25" s="11"/>
      <c r="E25" s="11"/>
      <c r="F25" s="11"/>
      <c r="G25" s="11"/>
      <c r="H25" s="11"/>
      <c r="I25" s="11"/>
    </row>
    <row r="26" spans="1:9">
      <c r="A26" s="11"/>
      <c r="B26" s="11"/>
      <c r="C26" s="11"/>
      <c r="D26" s="11"/>
      <c r="E26" s="11"/>
      <c r="F26" s="11"/>
      <c r="G26" s="11"/>
      <c r="H26" s="11"/>
      <c r="I26" s="11"/>
    </row>
    <row r="27" spans="1:9">
      <c r="A27" s="11"/>
      <c r="B27" s="11"/>
      <c r="C27" s="11"/>
      <c r="D27" s="11"/>
      <c r="E27" s="11"/>
      <c r="F27" s="11"/>
      <c r="G27" s="11"/>
      <c r="H27" s="11"/>
      <c r="I27" s="11"/>
    </row>
    <row r="28" spans="1:9">
      <c r="A28" s="11"/>
      <c r="B28" s="11"/>
      <c r="C28" s="11"/>
      <c r="D28" s="11"/>
      <c r="E28" s="11"/>
      <c r="F28" s="11"/>
      <c r="G28" s="11"/>
      <c r="H28" s="11"/>
      <c r="I28" s="11"/>
    </row>
    <row r="29" spans="1:9">
      <c r="A29" s="11"/>
      <c r="B29" s="11"/>
      <c r="C29" s="11"/>
      <c r="D29" s="11"/>
      <c r="E29" s="11"/>
      <c r="F29" s="11"/>
      <c r="G29" s="11"/>
      <c r="H29" s="11"/>
      <c r="I29" s="11"/>
    </row>
    <row r="30" spans="1:9">
      <c r="A30" s="11"/>
      <c r="B30" s="11"/>
      <c r="C30" s="11"/>
      <c r="D30" s="11"/>
      <c r="E30" s="11"/>
      <c r="F30" s="11"/>
      <c r="G30" s="11"/>
      <c r="H30" s="11"/>
      <c r="I30" s="11"/>
    </row>
    <row r="32" spans="1:9">
      <c r="A32" s="22" t="s">
        <v>27</v>
      </c>
      <c r="B32" s="11"/>
      <c r="C32" s="23"/>
      <c r="D32" s="11"/>
      <c r="E32" s="11"/>
      <c r="F32" s="11"/>
      <c r="G32" s="11"/>
      <c r="H32" s="11"/>
    </row>
    <row r="33" spans="1:8">
      <c r="A33" s="11"/>
      <c r="B33" s="11"/>
      <c r="C33" s="23"/>
      <c r="D33" s="11"/>
      <c r="E33" s="11"/>
      <c r="F33" s="11"/>
      <c r="G33" s="11"/>
      <c r="H33" s="11"/>
    </row>
    <row r="34" spans="1:8">
      <c r="A34" s="24"/>
      <c r="B34" s="25" t="s">
        <v>28</v>
      </c>
      <c r="C34" s="25" t="s">
        <v>39</v>
      </c>
      <c r="D34" s="25" t="s">
        <v>30</v>
      </c>
      <c r="E34" s="24"/>
      <c r="F34" s="24"/>
      <c r="G34" s="24"/>
      <c r="H34" s="24"/>
    </row>
    <row r="35" spans="1:8">
      <c r="A35" s="11"/>
      <c r="B35" s="26">
        <v>1</v>
      </c>
      <c r="C35" s="26" t="s">
        <v>40</v>
      </c>
      <c r="D35" s="1" t="s">
        <v>41</v>
      </c>
      <c r="E35" s="11"/>
      <c r="F35" s="11"/>
      <c r="G35" s="11"/>
      <c r="H35" s="11"/>
    </row>
    <row r="36" spans="1:8">
      <c r="A36" s="11"/>
      <c r="B36" s="26">
        <v>2</v>
      </c>
      <c r="C36" s="26"/>
      <c r="D36" s="1"/>
      <c r="E36" s="11"/>
      <c r="F36" s="11"/>
      <c r="G36" s="11"/>
      <c r="H36" s="11"/>
    </row>
    <row r="37" spans="1:8">
      <c r="A37" s="11"/>
      <c r="B37" s="1"/>
      <c r="C37" s="26"/>
      <c r="D37" s="1"/>
      <c r="E37" s="11"/>
      <c r="F37" s="11"/>
      <c r="G37" s="11"/>
      <c r="H37" s="11"/>
    </row>
    <row r="38" spans="1:8">
      <c r="A38" s="11"/>
      <c r="B38" s="1"/>
      <c r="C38" s="26"/>
      <c r="D38" s="1"/>
      <c r="E38" s="11"/>
      <c r="F38" s="11"/>
      <c r="G38" s="11"/>
      <c r="H38" s="11"/>
    </row>
    <row r="39" spans="1:8">
      <c r="A39" s="11"/>
      <c r="B39" s="11"/>
      <c r="C39" s="23"/>
      <c r="D39" s="11"/>
      <c r="E39" s="11"/>
      <c r="F39" s="11"/>
      <c r="G39" s="11"/>
      <c r="H39" s="11"/>
    </row>
    <row r="40" spans="1:8">
      <c r="A40" s="11"/>
      <c r="B40" s="11"/>
      <c r="C40" s="23"/>
      <c r="D40" s="11"/>
      <c r="E40" s="11"/>
      <c r="F40" s="11"/>
      <c r="G40" s="11"/>
      <c r="H40" s="11"/>
    </row>
    <row r="41" spans="1:8">
      <c r="A41" s="11"/>
      <c r="B41" s="11"/>
      <c r="C41" s="23"/>
      <c r="D41" s="11"/>
      <c r="E41" s="11"/>
      <c r="F41" s="11"/>
      <c r="G41" s="11"/>
      <c r="H41" s="11"/>
    </row>
    <row r="42" spans="1:8">
      <c r="A42" s="22" t="s">
        <v>31</v>
      </c>
      <c r="B42" s="11"/>
      <c r="C42" s="23"/>
      <c r="D42" s="11"/>
      <c r="E42" s="11"/>
      <c r="F42" s="11"/>
      <c r="G42" s="11"/>
      <c r="H42" s="11"/>
    </row>
    <row r="43" spans="1:8">
      <c r="A43" s="11"/>
      <c r="B43" s="11"/>
      <c r="C43" s="23"/>
      <c r="D43" s="11"/>
      <c r="E43" s="11"/>
      <c r="F43" s="11"/>
      <c r="G43" s="11"/>
      <c r="H43" s="11"/>
    </row>
    <row r="44" spans="1:8">
      <c r="A44" s="27"/>
      <c r="B44" s="25" t="s">
        <v>28</v>
      </c>
      <c r="C44" s="25" t="s">
        <v>32</v>
      </c>
      <c r="D44" s="25" t="s">
        <v>33</v>
      </c>
      <c r="E44" s="25" t="s">
        <v>34</v>
      </c>
      <c r="F44" s="25" t="s">
        <v>35</v>
      </c>
      <c r="G44" s="25" t="s">
        <v>36</v>
      </c>
      <c r="H44" s="25" t="s">
        <v>37</v>
      </c>
    </row>
    <row r="45" spans="1:8" ht="25.5">
      <c r="A45" s="28"/>
      <c r="B45" s="35">
        <v>1</v>
      </c>
      <c r="C45" s="39" t="s">
        <v>42</v>
      </c>
      <c r="D45" s="40" t="s">
        <v>38</v>
      </c>
      <c r="E45" s="40" t="s">
        <v>38</v>
      </c>
      <c r="F45" s="40" t="s">
        <v>38</v>
      </c>
      <c r="G45" s="40" t="s">
        <v>38</v>
      </c>
      <c r="H45" s="40" t="s">
        <v>38</v>
      </c>
    </row>
    <row r="46" spans="1:8" ht="15.75">
      <c r="A46" s="11"/>
      <c r="B46" s="26">
        <v>2</v>
      </c>
      <c r="C46" s="37"/>
      <c r="D46" s="38"/>
      <c r="E46" s="38"/>
      <c r="F46" s="38"/>
      <c r="G46" s="38"/>
      <c r="H46" s="38"/>
    </row>
    <row r="47" spans="1:8">
      <c r="A47" s="11"/>
      <c r="B47" s="26">
        <v>3</v>
      </c>
      <c r="C47" s="26"/>
      <c r="D47" s="1"/>
      <c r="E47" s="1"/>
      <c r="F47" s="1"/>
      <c r="G47" s="1"/>
      <c r="H47" s="1"/>
    </row>
    <row r="48" spans="1:8">
      <c r="A48" s="11"/>
      <c r="B48" s="26">
        <v>4</v>
      </c>
      <c r="C48" s="26"/>
      <c r="D48" s="1"/>
      <c r="E48" s="1"/>
      <c r="F48" s="1"/>
      <c r="G48" s="1"/>
      <c r="H48" s="1"/>
    </row>
  </sheetData>
  <mergeCells count="1">
    <mergeCell ref="A1:I1"/>
  </mergeCells>
  <pageMargins left="0.70866141732283472" right="0.70866141732283472" top="0.18" bottom="0.15" header="0.17" footer="0.15"/>
  <pageSetup paperSize="9" scale="75" orientation="landscape" horizontalDpi="0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I48"/>
  <sheetViews>
    <sheetView view="pageBreakPreview" zoomScale="89" zoomScaleSheetLayoutView="89" workbookViewId="0">
      <selection activeCell="B12" sqref="B12:E15"/>
    </sheetView>
  </sheetViews>
  <sheetFormatPr baseColWidth="10" defaultRowHeight="15"/>
  <cols>
    <col min="1" max="2" width="18.5703125" customWidth="1"/>
    <col min="3" max="3" width="29" customWidth="1"/>
    <col min="4" max="5" width="18.5703125" customWidth="1"/>
    <col min="6" max="9" width="10" customWidth="1"/>
  </cols>
  <sheetData>
    <row r="1" spans="1:9" ht="21">
      <c r="A1" s="155" t="s">
        <v>16</v>
      </c>
      <c r="B1" s="155"/>
      <c r="C1" s="155"/>
      <c r="D1" s="155"/>
      <c r="E1" s="155"/>
      <c r="F1" s="155"/>
      <c r="G1" s="155"/>
      <c r="H1" s="155"/>
      <c r="I1" s="155"/>
    </row>
    <row r="2" spans="1:9">
      <c r="A2" s="11"/>
      <c r="B2" s="11"/>
      <c r="C2" s="11"/>
      <c r="D2" s="11"/>
      <c r="E2" s="11"/>
      <c r="F2" s="10" t="s">
        <v>0</v>
      </c>
      <c r="G2" s="11"/>
      <c r="H2" s="11"/>
      <c r="I2" s="11"/>
    </row>
    <row r="3" spans="1:9">
      <c r="A3" s="11"/>
      <c r="B3" s="11"/>
      <c r="C3" s="11"/>
      <c r="D3" s="11"/>
      <c r="E3" s="11"/>
      <c r="F3" s="10" t="s">
        <v>1</v>
      </c>
      <c r="G3" s="11"/>
      <c r="H3" s="11"/>
      <c r="I3" s="11"/>
    </row>
    <row r="4" spans="1:9">
      <c r="A4" s="11"/>
      <c r="B4" s="11"/>
      <c r="C4" s="11"/>
      <c r="D4" s="11"/>
      <c r="E4" s="11"/>
      <c r="F4" s="10" t="s">
        <v>2</v>
      </c>
      <c r="G4" s="11"/>
      <c r="H4" s="11"/>
      <c r="I4" s="11"/>
    </row>
    <row r="5" spans="1:9">
      <c r="A5" s="11" t="s">
        <v>24</v>
      </c>
      <c r="B5" s="11" t="s">
        <v>45</v>
      </c>
      <c r="C5" s="11"/>
      <c r="D5" s="11"/>
      <c r="E5" s="11"/>
      <c r="F5" s="10"/>
      <c r="G5" s="11"/>
      <c r="H5" s="11"/>
      <c r="I5" s="11"/>
    </row>
    <row r="6" spans="1:9">
      <c r="A6" s="11"/>
      <c r="B6" s="11"/>
      <c r="C6" s="11"/>
      <c r="D6" s="11"/>
      <c r="E6" s="11"/>
      <c r="F6" s="10"/>
      <c r="G6" s="11"/>
      <c r="H6" s="11"/>
      <c r="I6" s="11"/>
    </row>
    <row r="7" spans="1:9" ht="30" customHeight="1">
      <c r="A7" s="12" t="s">
        <v>3</v>
      </c>
      <c r="B7" s="12" t="s">
        <v>4</v>
      </c>
      <c r="C7" s="13" t="s">
        <v>5</v>
      </c>
      <c r="D7" s="13" t="s">
        <v>6</v>
      </c>
      <c r="E7" s="13" t="s">
        <v>7</v>
      </c>
      <c r="F7" s="13" t="s">
        <v>22</v>
      </c>
      <c r="G7" s="13" t="s">
        <v>9</v>
      </c>
      <c r="H7" s="13" t="s">
        <v>10</v>
      </c>
      <c r="I7" s="13" t="s">
        <v>11</v>
      </c>
    </row>
    <row r="8" spans="1:9" ht="27.75" customHeight="1">
      <c r="A8" s="49" t="s">
        <v>12</v>
      </c>
      <c r="B8" s="54">
        <v>41201.027381874024</v>
      </c>
      <c r="C8" s="7">
        <v>27287.347000000002</v>
      </c>
      <c r="D8" s="7">
        <v>15489.671</v>
      </c>
      <c r="E8" s="7">
        <v>47064.631999999998</v>
      </c>
      <c r="F8" s="57">
        <f>B8/50000</f>
        <v>0.82402054763748045</v>
      </c>
      <c r="G8" s="57">
        <f>C8/50000</f>
        <v>0.54574694000000001</v>
      </c>
      <c r="H8" s="57">
        <f>D8/50000</f>
        <v>0.30979341999999999</v>
      </c>
      <c r="I8" s="57">
        <f>E8/50000</f>
        <v>0.9412926399999999</v>
      </c>
    </row>
    <row r="9" spans="1:9" ht="27.75" customHeight="1">
      <c r="A9" s="50" t="s">
        <v>13</v>
      </c>
      <c r="B9" s="55">
        <v>14717.179482791</v>
      </c>
      <c r="C9" s="46">
        <v>14852.582</v>
      </c>
      <c r="D9" s="46">
        <v>20399.096000000001</v>
      </c>
      <c r="E9" s="46">
        <v>19595.469000000001</v>
      </c>
      <c r="F9" s="57">
        <f>(B9+B10)/50000</f>
        <v>0.29434358965581997</v>
      </c>
      <c r="G9" s="57">
        <f>(C9+C10)/50000</f>
        <v>0.55568280000000003</v>
      </c>
      <c r="H9" s="57">
        <f>(D9+D10)/50000</f>
        <v>0.85462967999999995</v>
      </c>
      <c r="I9" s="57">
        <f>(E9+E10)/50000</f>
        <v>0.52066175999999997</v>
      </c>
    </row>
    <row r="10" spans="1:9" ht="27.75" customHeight="1">
      <c r="A10" s="49" t="s">
        <v>17</v>
      </c>
      <c r="B10" s="56"/>
      <c r="C10" s="7">
        <v>12931.558000000001</v>
      </c>
      <c r="D10" s="7">
        <v>22332.387999999999</v>
      </c>
      <c r="E10" s="7">
        <v>6437.6189999999997</v>
      </c>
      <c r="F10" s="2"/>
      <c r="G10" s="2"/>
      <c r="H10" s="2"/>
      <c r="I10" s="2"/>
    </row>
    <row r="11" spans="1:9" ht="27.75" customHeight="1">
      <c r="A11" s="51" t="s">
        <v>14</v>
      </c>
      <c r="B11" s="55">
        <v>11846.449491828602</v>
      </c>
      <c r="C11" s="3">
        <v>26420.123</v>
      </c>
      <c r="D11" s="46">
        <v>15079.547</v>
      </c>
      <c r="E11" s="46">
        <v>12829.746999999999</v>
      </c>
      <c r="F11" s="1"/>
      <c r="G11" s="1"/>
      <c r="H11" s="1"/>
      <c r="I11" s="1"/>
    </row>
    <row r="12" spans="1:9" ht="27.75" customHeight="1">
      <c r="A12" s="53" t="s">
        <v>44</v>
      </c>
      <c r="B12" s="54">
        <v>15196.072040000001</v>
      </c>
      <c r="C12" s="6">
        <v>4135.8190000000004</v>
      </c>
      <c r="D12" s="7">
        <v>27.59</v>
      </c>
      <c r="E12" s="7">
        <v>7269.241</v>
      </c>
      <c r="F12" s="1"/>
      <c r="G12" s="1"/>
      <c r="H12" s="1"/>
      <c r="I12" s="1"/>
    </row>
    <row r="13" spans="1:9" ht="27.75" customHeight="1">
      <c r="A13" s="50" t="s">
        <v>19</v>
      </c>
      <c r="B13" s="55">
        <v>939.89580599999999</v>
      </c>
      <c r="C13" s="46">
        <v>961.18499999999995</v>
      </c>
      <c r="D13" s="3">
        <v>426.875</v>
      </c>
      <c r="E13" s="46">
        <v>1631.2560000000001</v>
      </c>
      <c r="F13" s="1"/>
      <c r="G13" s="1"/>
      <c r="H13" s="1"/>
      <c r="I13" s="1"/>
    </row>
    <row r="14" spans="1:9" ht="27.75" customHeight="1">
      <c r="A14" s="52" t="s">
        <v>15</v>
      </c>
      <c r="B14" s="54">
        <v>10057.306661999999</v>
      </c>
      <c r="C14" s="7">
        <v>5868.2520000000004</v>
      </c>
      <c r="D14" s="6">
        <v>9058.5830000000005</v>
      </c>
      <c r="E14" s="7">
        <v>6444.16</v>
      </c>
      <c r="F14" s="1"/>
      <c r="G14" s="1"/>
      <c r="H14" s="1"/>
      <c r="I14" s="1"/>
    </row>
    <row r="15" spans="1:9" ht="27.75" customHeight="1">
      <c r="A15" s="50" t="s">
        <v>21</v>
      </c>
      <c r="B15" s="55">
        <v>6556.4168886999996</v>
      </c>
      <c r="C15" s="46">
        <v>7147.6989999999996</v>
      </c>
      <c r="D15" s="3">
        <v>9260.643</v>
      </c>
      <c r="E15" s="46">
        <v>9820.3009999999995</v>
      </c>
      <c r="F15" s="1"/>
      <c r="G15" s="1"/>
      <c r="H15" s="1"/>
      <c r="I15" s="1"/>
    </row>
    <row r="16" spans="1:9">
      <c r="A16" s="11"/>
      <c r="B16" s="11"/>
      <c r="C16" s="11"/>
      <c r="D16" s="11"/>
      <c r="E16" s="11"/>
      <c r="F16" s="11"/>
      <c r="G16" s="11"/>
      <c r="H16" s="11"/>
      <c r="I16" s="11"/>
    </row>
    <row r="17" spans="1:9">
      <c r="A17" s="11"/>
      <c r="B17" s="11"/>
      <c r="C17" s="11"/>
      <c r="D17" s="11"/>
      <c r="E17" s="11"/>
      <c r="F17" s="11"/>
      <c r="G17" s="11"/>
      <c r="H17" s="11"/>
      <c r="I17" s="11"/>
    </row>
    <row r="18" spans="1:9">
      <c r="A18" s="11"/>
      <c r="B18" s="11"/>
      <c r="C18" s="11"/>
      <c r="D18" s="11"/>
      <c r="E18" s="11"/>
      <c r="F18" s="11"/>
      <c r="G18" s="11"/>
      <c r="H18" s="11"/>
      <c r="I18" s="11"/>
    </row>
    <row r="19" spans="1:9">
      <c r="A19" s="11"/>
      <c r="B19" s="11"/>
      <c r="C19" s="11"/>
      <c r="D19" s="11"/>
      <c r="E19" s="11"/>
      <c r="F19" s="11"/>
      <c r="G19" s="11"/>
      <c r="H19" s="11"/>
      <c r="I19" s="11"/>
    </row>
    <row r="20" spans="1:9">
      <c r="A20" s="11"/>
      <c r="B20" s="11"/>
      <c r="C20" s="11"/>
      <c r="D20" s="11"/>
      <c r="E20" s="11"/>
      <c r="F20" s="11"/>
      <c r="G20" s="11"/>
      <c r="H20" s="11"/>
      <c r="I20" s="11"/>
    </row>
    <row r="21" spans="1:9">
      <c r="A21" s="11"/>
      <c r="B21" s="11"/>
      <c r="C21" s="11"/>
      <c r="D21" s="11"/>
      <c r="E21" s="11"/>
      <c r="F21" s="11"/>
      <c r="G21" s="11"/>
      <c r="H21" s="11"/>
      <c r="I21" s="11"/>
    </row>
    <row r="22" spans="1:9">
      <c r="A22" s="11"/>
      <c r="B22" s="11"/>
      <c r="C22" s="11"/>
      <c r="D22" s="11"/>
      <c r="E22" s="11"/>
      <c r="F22" s="11"/>
      <c r="G22" s="11"/>
      <c r="H22" s="11"/>
      <c r="I22" s="11"/>
    </row>
    <row r="23" spans="1:9">
      <c r="A23" s="11"/>
      <c r="B23" s="11"/>
      <c r="C23" s="11"/>
      <c r="D23" s="11"/>
      <c r="E23" s="11"/>
      <c r="F23" s="11"/>
      <c r="G23" s="11"/>
      <c r="H23" s="11"/>
      <c r="I23" s="11"/>
    </row>
    <row r="24" spans="1:9">
      <c r="A24" s="11"/>
      <c r="B24" s="11"/>
      <c r="C24" s="11"/>
      <c r="D24" s="11"/>
      <c r="E24" s="11"/>
      <c r="F24" s="11"/>
      <c r="G24" s="11"/>
      <c r="H24" s="11"/>
      <c r="I24" s="11"/>
    </row>
    <row r="25" spans="1:9">
      <c r="A25" s="11"/>
      <c r="B25" s="11"/>
      <c r="C25" s="11"/>
      <c r="D25" s="11"/>
      <c r="E25" s="11"/>
      <c r="F25" s="11"/>
      <c r="G25" s="11"/>
      <c r="H25" s="11"/>
      <c r="I25" s="11"/>
    </row>
    <row r="26" spans="1:9">
      <c r="A26" s="11"/>
      <c r="B26" s="11"/>
      <c r="C26" s="11"/>
      <c r="D26" s="11"/>
      <c r="E26" s="11"/>
      <c r="F26" s="11"/>
      <c r="G26" s="11"/>
      <c r="H26" s="11"/>
      <c r="I26" s="11"/>
    </row>
    <row r="27" spans="1:9">
      <c r="A27" s="11"/>
      <c r="B27" s="11"/>
      <c r="C27" s="11"/>
      <c r="D27" s="11"/>
      <c r="E27" s="11"/>
      <c r="F27" s="11"/>
      <c r="G27" s="11"/>
      <c r="H27" s="11"/>
      <c r="I27" s="11"/>
    </row>
    <row r="28" spans="1:9">
      <c r="A28" s="11"/>
      <c r="B28" s="11"/>
      <c r="C28" s="11"/>
      <c r="D28" s="11"/>
      <c r="E28" s="11"/>
      <c r="F28" s="11"/>
      <c r="G28" s="11"/>
      <c r="H28" s="11"/>
      <c r="I28" s="11"/>
    </row>
    <row r="29" spans="1:9">
      <c r="A29" s="11"/>
      <c r="B29" s="11"/>
      <c r="C29" s="11"/>
      <c r="D29" s="11"/>
      <c r="E29" s="11"/>
      <c r="F29" s="11"/>
      <c r="G29" s="11"/>
      <c r="H29" s="11"/>
      <c r="I29" s="11"/>
    </row>
    <row r="30" spans="1:9">
      <c r="A30" s="11"/>
      <c r="B30" s="11"/>
      <c r="C30" s="11"/>
      <c r="D30" s="11"/>
      <c r="E30" s="11"/>
      <c r="F30" s="11"/>
      <c r="G30" s="11"/>
      <c r="H30" s="11"/>
      <c r="I30" s="11"/>
    </row>
    <row r="31" spans="1:9" ht="15.75" thickBot="1">
      <c r="A31" s="11"/>
      <c r="B31" s="11"/>
      <c r="C31" s="11"/>
      <c r="D31" s="11"/>
      <c r="E31" s="11"/>
      <c r="F31" s="11"/>
      <c r="G31" s="11"/>
      <c r="H31" s="11"/>
      <c r="I31" s="11"/>
    </row>
    <row r="32" spans="1:9" ht="15.75" thickBot="1">
      <c r="A32" s="22" t="s">
        <v>27</v>
      </c>
      <c r="B32" s="11"/>
      <c r="C32" s="23"/>
      <c r="D32" s="11"/>
      <c r="E32" s="48"/>
      <c r="F32" s="48"/>
      <c r="G32" s="48"/>
      <c r="H32" s="11"/>
      <c r="I32" s="11"/>
    </row>
    <row r="33" spans="1:9" ht="15.75" thickBot="1">
      <c r="A33" s="11"/>
      <c r="B33" s="11"/>
      <c r="C33" s="23"/>
      <c r="D33" s="11"/>
      <c r="E33" s="48"/>
      <c r="G33" s="11"/>
      <c r="H33" s="11"/>
      <c r="I33" s="11"/>
    </row>
    <row r="34" spans="1:9" ht="15.75" thickBot="1">
      <c r="A34" s="24"/>
      <c r="B34" s="42" t="s">
        <v>28</v>
      </c>
      <c r="C34" s="42" t="s">
        <v>39</v>
      </c>
      <c r="D34" s="42" t="s">
        <v>30</v>
      </c>
      <c r="E34" s="48"/>
      <c r="G34" s="24"/>
      <c r="H34" s="24"/>
      <c r="I34" s="11"/>
    </row>
    <row r="35" spans="1:9" ht="15.75" thickBot="1">
      <c r="A35" s="11"/>
      <c r="B35" s="43">
        <v>1</v>
      </c>
      <c r="C35" s="47" t="s">
        <v>46</v>
      </c>
      <c r="D35" s="1"/>
      <c r="E35" s="48"/>
      <c r="G35" s="11"/>
      <c r="H35" s="11"/>
      <c r="I35" s="11"/>
    </row>
    <row r="36" spans="1:9" ht="15.75" thickBot="1">
      <c r="A36" s="11"/>
      <c r="B36" s="43">
        <v>2</v>
      </c>
      <c r="C36" s="58" t="s">
        <v>48</v>
      </c>
      <c r="D36" s="1"/>
      <c r="E36" s="48"/>
      <c r="G36" s="11"/>
      <c r="H36" s="11"/>
      <c r="I36" s="11"/>
    </row>
    <row r="37" spans="1:9" ht="15.75" thickBot="1">
      <c r="A37" s="11"/>
      <c r="B37" s="1"/>
      <c r="C37" s="43"/>
      <c r="D37" s="1"/>
      <c r="E37" s="48"/>
      <c r="G37" s="11"/>
      <c r="H37" s="11"/>
      <c r="I37" s="11"/>
    </row>
    <row r="38" spans="1:9" ht="15.75" thickBot="1">
      <c r="A38" s="11"/>
      <c r="B38" s="1"/>
      <c r="C38" s="43"/>
      <c r="D38" s="1"/>
      <c r="E38" s="48"/>
      <c r="G38" s="11"/>
      <c r="H38" s="11"/>
      <c r="I38" s="11"/>
    </row>
    <row r="39" spans="1:9">
      <c r="A39" s="11"/>
      <c r="B39" s="11"/>
      <c r="C39" s="23"/>
      <c r="D39" s="11"/>
      <c r="E39" s="48"/>
      <c r="G39" s="11"/>
      <c r="H39" s="11"/>
      <c r="I39" s="11"/>
    </row>
    <row r="40" spans="1:9">
      <c r="A40" s="11"/>
      <c r="B40" s="11"/>
      <c r="C40" s="23"/>
      <c r="D40" s="11"/>
      <c r="E40" s="11"/>
      <c r="F40" s="11"/>
      <c r="G40" s="11"/>
      <c r="H40" s="11"/>
      <c r="I40" s="11"/>
    </row>
    <row r="41" spans="1:9">
      <c r="A41" s="11"/>
      <c r="B41" s="11"/>
      <c r="C41" s="23"/>
      <c r="D41" s="11"/>
      <c r="E41" s="11"/>
      <c r="F41" s="11"/>
      <c r="G41" s="11"/>
      <c r="H41" s="11"/>
      <c r="I41" s="11"/>
    </row>
    <row r="42" spans="1:9">
      <c r="A42" s="22" t="s">
        <v>31</v>
      </c>
      <c r="B42" s="11"/>
      <c r="C42" s="23"/>
      <c r="D42" s="11"/>
      <c r="E42" s="11"/>
      <c r="F42" s="11"/>
      <c r="G42" s="11"/>
      <c r="H42" s="11"/>
      <c r="I42" s="11"/>
    </row>
    <row r="43" spans="1:9">
      <c r="A43" s="11"/>
      <c r="B43" s="11"/>
      <c r="C43" s="23"/>
      <c r="D43" s="11"/>
      <c r="E43" s="11"/>
      <c r="F43" s="11"/>
      <c r="G43" s="11"/>
      <c r="H43" s="11"/>
      <c r="I43" s="11"/>
    </row>
    <row r="44" spans="1:9">
      <c r="A44" s="27"/>
      <c r="B44" s="42" t="s">
        <v>28</v>
      </c>
      <c r="C44" s="42" t="s">
        <v>32</v>
      </c>
      <c r="D44" s="42" t="s">
        <v>33</v>
      </c>
      <c r="E44" s="42" t="s">
        <v>34</v>
      </c>
      <c r="F44" s="42" t="s">
        <v>35</v>
      </c>
      <c r="G44" s="42" t="s">
        <v>36</v>
      </c>
      <c r="H44" s="42" t="s">
        <v>37</v>
      </c>
      <c r="I44" s="11"/>
    </row>
    <row r="45" spans="1:9">
      <c r="A45" s="28"/>
      <c r="B45" s="35">
        <v>1</v>
      </c>
      <c r="C45" s="39" t="s">
        <v>47</v>
      </c>
      <c r="D45" s="40"/>
      <c r="E45" s="40"/>
      <c r="F45" s="40"/>
      <c r="G45" s="40"/>
      <c r="H45" s="40"/>
      <c r="I45" s="11"/>
    </row>
    <row r="46" spans="1:9" ht="15.75">
      <c r="A46" s="11"/>
      <c r="B46" s="43">
        <v>2</v>
      </c>
      <c r="C46" s="37" t="s">
        <v>49</v>
      </c>
      <c r="D46" s="38"/>
      <c r="E46" s="38"/>
      <c r="F46" s="38"/>
      <c r="G46" s="38"/>
      <c r="H46" s="38"/>
      <c r="I46" s="11"/>
    </row>
    <row r="47" spans="1:9">
      <c r="A47" s="11"/>
      <c r="B47" s="43">
        <v>3</v>
      </c>
      <c r="C47" s="43"/>
      <c r="D47" s="1"/>
      <c r="E47" s="1"/>
      <c r="F47" s="1"/>
      <c r="G47" s="1"/>
      <c r="H47" s="1"/>
      <c r="I47" s="11"/>
    </row>
    <row r="48" spans="1:9">
      <c r="A48" s="11"/>
      <c r="B48" s="43">
        <v>4</v>
      </c>
      <c r="C48" s="43"/>
      <c r="D48" s="1"/>
      <c r="E48" s="1"/>
      <c r="F48" s="1"/>
      <c r="G48" s="1"/>
      <c r="H48" s="1"/>
      <c r="I48" s="11"/>
    </row>
  </sheetData>
  <mergeCells count="1">
    <mergeCell ref="A1:I1"/>
  </mergeCells>
  <pageMargins left="0.56000000000000005" right="0.41" top="0.75" bottom="0.75" header="0.3" footer="0.3"/>
  <pageSetup paperSize="9" scale="6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4</vt:i4>
      </vt:variant>
    </vt:vector>
  </HeadingPairs>
  <TitlesOfParts>
    <vt:vector size="12" baseType="lpstr">
      <vt:lpstr>MOIS 2021</vt:lpstr>
      <vt:lpstr>TG.08_21</vt:lpstr>
      <vt:lpstr>TG.09_21</vt:lpstr>
      <vt:lpstr>TG MAI</vt:lpstr>
      <vt:lpstr>TG JUIN</vt:lpstr>
      <vt:lpstr>TG OCTOBRE</vt:lpstr>
      <vt:lpstr>TG ..OCTOBRE</vt:lpstr>
      <vt:lpstr>TG..Mars</vt:lpstr>
      <vt:lpstr>'MOIS 2021'!Zone_d_impression</vt:lpstr>
      <vt:lpstr>'TG JUIN'!Zone_d_impression</vt:lpstr>
      <vt:lpstr>TG.08_21!Zone_d_impression</vt:lpstr>
      <vt:lpstr>TG.09_21!Zone_d_impression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PC-PRO</dc:creator>
  <cp:lastModifiedBy>Lotfi Nohair</cp:lastModifiedBy>
  <cp:lastPrinted>2018-05-02T11:10:09Z</cp:lastPrinted>
  <dcterms:created xsi:type="dcterms:W3CDTF">2017-05-03T15:45:33Z</dcterms:created>
  <dcterms:modified xsi:type="dcterms:W3CDTF">2021-09-23T15:43:46Z</dcterms:modified>
</cp:coreProperties>
</file>